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\04.製造部\03.軸碗\2016年軸碗\"/>
    </mc:Choice>
  </mc:AlternateContent>
  <bookViews>
    <workbookView xWindow="22935" yWindow="-7890" windowWidth="23250" windowHeight="12450" tabRatio="599" activeTab="9"/>
  </bookViews>
  <sheets>
    <sheet name="空白表格" sheetId="47" r:id="rId1"/>
    <sheet name="113-12" sheetId="107" r:id="rId2"/>
    <sheet name="114-01" sheetId="108" r:id="rId3"/>
    <sheet name="114-02" sheetId="109" r:id="rId4"/>
    <sheet name="114-03" sheetId="110" r:id="rId5"/>
    <sheet name="114-04" sheetId="111" r:id="rId6"/>
    <sheet name="114-05" sheetId="112" r:id="rId7"/>
    <sheet name="114-06" sheetId="113" r:id="rId8"/>
    <sheet name="114-07" sheetId="114" r:id="rId9"/>
    <sheet name="114-08" sheetId="117" r:id="rId10"/>
    <sheet name="工作表1" sheetId="115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" i="114" l="1"/>
  <c r="Z14" i="114"/>
  <c r="AI29" i="117" l="1"/>
  <c r="AI28" i="117"/>
  <c r="E27" i="117"/>
  <c r="F27" i="117" s="1"/>
  <c r="G27" i="117" s="1"/>
  <c r="H27" i="117" s="1"/>
  <c r="I27" i="117" s="1"/>
  <c r="J27" i="117" s="1"/>
  <c r="K27" i="117" s="1"/>
  <c r="L27" i="117" s="1"/>
  <c r="M27" i="117" s="1"/>
  <c r="N27" i="117" s="1"/>
  <c r="O27" i="117" s="1"/>
  <c r="P27" i="117" s="1"/>
  <c r="Q27" i="117" s="1"/>
  <c r="R27" i="117" s="1"/>
  <c r="S27" i="117" s="1"/>
  <c r="T27" i="117" s="1"/>
  <c r="U27" i="117" s="1"/>
  <c r="V27" i="117" s="1"/>
  <c r="W27" i="117" s="1"/>
  <c r="X27" i="117" s="1"/>
  <c r="Y27" i="117" s="1"/>
  <c r="Z27" i="117" s="1"/>
  <c r="AA27" i="117" s="1"/>
  <c r="AB27" i="117" s="1"/>
  <c r="AC27" i="117" s="1"/>
  <c r="AD27" i="117" s="1"/>
  <c r="AE27" i="117" s="1"/>
  <c r="AF27" i="117" s="1"/>
  <c r="AG27" i="117" s="1"/>
  <c r="AH27" i="117" s="1"/>
  <c r="AI26" i="117"/>
  <c r="AI25" i="117"/>
  <c r="F24" i="117"/>
  <c r="G24" i="117" s="1"/>
  <c r="E24" i="117"/>
  <c r="AI23" i="117"/>
  <c r="AI22" i="117"/>
  <c r="AI21" i="117"/>
  <c r="AI20" i="117"/>
  <c r="E19" i="117"/>
  <c r="F19" i="117" s="1"/>
  <c r="G19" i="117" s="1"/>
  <c r="H19" i="117" s="1"/>
  <c r="I19" i="117" s="1"/>
  <c r="J19" i="117" s="1"/>
  <c r="K19" i="117" s="1"/>
  <c r="L19" i="117" s="1"/>
  <c r="M19" i="117" s="1"/>
  <c r="N19" i="117" s="1"/>
  <c r="O19" i="117" s="1"/>
  <c r="P19" i="117" s="1"/>
  <c r="Q19" i="117" s="1"/>
  <c r="R19" i="117" s="1"/>
  <c r="S19" i="117" s="1"/>
  <c r="T19" i="117" s="1"/>
  <c r="U19" i="117" s="1"/>
  <c r="V19" i="117" s="1"/>
  <c r="W19" i="117" s="1"/>
  <c r="X19" i="117" s="1"/>
  <c r="Y19" i="117" s="1"/>
  <c r="Z19" i="117" s="1"/>
  <c r="AA19" i="117" s="1"/>
  <c r="AB19" i="117" s="1"/>
  <c r="AC19" i="117" s="1"/>
  <c r="AD19" i="117" s="1"/>
  <c r="AE19" i="117" s="1"/>
  <c r="AF19" i="117" s="1"/>
  <c r="AG19" i="117" s="1"/>
  <c r="AH19" i="117" s="1"/>
  <c r="AI18" i="117"/>
  <c r="AI17" i="117"/>
  <c r="E16" i="117"/>
  <c r="F16" i="117" s="1"/>
  <c r="G16" i="117" s="1"/>
  <c r="AI15" i="117"/>
  <c r="AI14" i="117"/>
  <c r="E13" i="117"/>
  <c r="F13" i="117" s="1"/>
  <c r="AI12" i="117"/>
  <c r="AI11" i="117"/>
  <c r="E10" i="117"/>
  <c r="AI9" i="117"/>
  <c r="AI8" i="117"/>
  <c r="E7" i="117"/>
  <c r="AI6" i="117"/>
  <c r="AI5" i="117"/>
  <c r="E4" i="117"/>
  <c r="F4" i="117" s="1"/>
  <c r="G4" i="117" s="1"/>
  <c r="AI3" i="117"/>
  <c r="F7" i="117" l="1"/>
  <c r="G7" i="117" s="1"/>
  <c r="H7" i="117" s="1"/>
  <c r="I7" i="117" s="1"/>
  <c r="J7" i="117" s="1"/>
  <c r="K7" i="117" s="1"/>
  <c r="L7" i="117" s="1"/>
  <c r="M7" i="117" s="1"/>
  <c r="N7" i="117" s="1"/>
  <c r="O7" i="117" s="1"/>
  <c r="P7" i="117" s="1"/>
  <c r="Q7" i="117" s="1"/>
  <c r="R7" i="117" s="1"/>
  <c r="S7" i="117" s="1"/>
  <c r="T7" i="117" s="1"/>
  <c r="U7" i="117" s="1"/>
  <c r="V7" i="117" s="1"/>
  <c r="W7" i="117" s="1"/>
  <c r="X7" i="117" s="1"/>
  <c r="Y7" i="117" s="1"/>
  <c r="Z7" i="117" s="1"/>
  <c r="AA7" i="117" s="1"/>
  <c r="AB7" i="117" s="1"/>
  <c r="AC7" i="117" s="1"/>
  <c r="AD7" i="117" s="1"/>
  <c r="AE7" i="117" s="1"/>
  <c r="AF7" i="117" s="1"/>
  <c r="AG7" i="117" s="1"/>
  <c r="AH7" i="117" s="1"/>
  <c r="AI27" i="117"/>
  <c r="G13" i="117"/>
  <c r="H13" i="117" s="1"/>
  <c r="I13" i="117" s="1"/>
  <c r="J13" i="117" s="1"/>
  <c r="K13" i="117" s="1"/>
  <c r="L13" i="117" s="1"/>
  <c r="M13" i="117" s="1"/>
  <c r="N13" i="117" s="1"/>
  <c r="O13" i="117" s="1"/>
  <c r="P13" i="117" s="1"/>
  <c r="Q13" i="117" s="1"/>
  <c r="R13" i="117" s="1"/>
  <c r="S13" i="117" s="1"/>
  <c r="T13" i="117" s="1"/>
  <c r="U13" i="117" s="1"/>
  <c r="V13" i="117" s="1"/>
  <c r="W13" i="117" s="1"/>
  <c r="X13" i="117" s="1"/>
  <c r="Y13" i="117" s="1"/>
  <c r="Z13" i="117" s="1"/>
  <c r="AA13" i="117" s="1"/>
  <c r="AB13" i="117" s="1"/>
  <c r="AC13" i="117" s="1"/>
  <c r="AD13" i="117" s="1"/>
  <c r="AE13" i="117" s="1"/>
  <c r="AF13" i="117" s="1"/>
  <c r="AG13" i="117" s="1"/>
  <c r="AH13" i="117" s="1"/>
  <c r="AI19" i="117"/>
  <c r="H4" i="117"/>
  <c r="I4" i="117" s="1"/>
  <c r="J4" i="117" s="1"/>
  <c r="K4" i="117" s="1"/>
  <c r="L4" i="117" s="1"/>
  <c r="M4" i="117" s="1"/>
  <c r="N4" i="117" s="1"/>
  <c r="O4" i="117" s="1"/>
  <c r="P4" i="117" s="1"/>
  <c r="Q4" i="117" s="1"/>
  <c r="R4" i="117" s="1"/>
  <c r="S4" i="117" s="1"/>
  <c r="T4" i="117" s="1"/>
  <c r="U4" i="117" s="1"/>
  <c r="V4" i="117" s="1"/>
  <c r="W4" i="117" s="1"/>
  <c r="X4" i="117" s="1"/>
  <c r="Y4" i="117" s="1"/>
  <c r="Z4" i="117" s="1"/>
  <c r="AA4" i="117" s="1"/>
  <c r="AB4" i="117" s="1"/>
  <c r="AC4" i="117" s="1"/>
  <c r="AD4" i="117" s="1"/>
  <c r="AE4" i="117" s="1"/>
  <c r="AF4" i="117" s="1"/>
  <c r="AG4" i="117" s="1"/>
  <c r="AH4" i="117" s="1"/>
  <c r="F10" i="117"/>
  <c r="G10" i="117" s="1"/>
  <c r="H10" i="117" s="1"/>
  <c r="I10" i="117" s="1"/>
  <c r="J10" i="117" s="1"/>
  <c r="K10" i="117" s="1"/>
  <c r="L10" i="117" s="1"/>
  <c r="M10" i="117" s="1"/>
  <c r="N10" i="117" s="1"/>
  <c r="O10" i="117" s="1"/>
  <c r="P10" i="117" s="1"/>
  <c r="Q10" i="117" s="1"/>
  <c r="R10" i="117" s="1"/>
  <c r="S10" i="117" s="1"/>
  <c r="T10" i="117" s="1"/>
  <c r="U10" i="117" s="1"/>
  <c r="V10" i="117" s="1"/>
  <c r="W10" i="117" s="1"/>
  <c r="X10" i="117" s="1"/>
  <c r="Y10" i="117" s="1"/>
  <c r="Z10" i="117" s="1"/>
  <c r="AA10" i="117" s="1"/>
  <c r="AB10" i="117" s="1"/>
  <c r="AC10" i="117" s="1"/>
  <c r="AD10" i="117" s="1"/>
  <c r="AE10" i="117" s="1"/>
  <c r="AF10" i="117" s="1"/>
  <c r="AG10" i="117" s="1"/>
  <c r="AH10" i="117" s="1"/>
  <c r="H16" i="117"/>
  <c r="I16" i="117" s="1"/>
  <c r="J16" i="117" s="1"/>
  <c r="K16" i="117" s="1"/>
  <c r="L16" i="117" s="1"/>
  <c r="M16" i="117" s="1"/>
  <c r="N16" i="117" s="1"/>
  <c r="O16" i="117" s="1"/>
  <c r="P16" i="117" s="1"/>
  <c r="Q16" i="117" s="1"/>
  <c r="R16" i="117" s="1"/>
  <c r="S16" i="117" s="1"/>
  <c r="T16" i="117" s="1"/>
  <c r="U16" i="117" s="1"/>
  <c r="V16" i="117" s="1"/>
  <c r="W16" i="117" s="1"/>
  <c r="X16" i="117" s="1"/>
  <c r="Y16" i="117" s="1"/>
  <c r="Z16" i="117" s="1"/>
  <c r="AA16" i="117" s="1"/>
  <c r="AB16" i="117" s="1"/>
  <c r="AC16" i="117" s="1"/>
  <c r="AD16" i="117" s="1"/>
  <c r="AE16" i="117" s="1"/>
  <c r="AF16" i="117" s="1"/>
  <c r="AG16" i="117" s="1"/>
  <c r="AH16" i="117" s="1"/>
  <c r="H24" i="117"/>
  <c r="I24" i="117" s="1"/>
  <c r="J24" i="117" s="1"/>
  <c r="K24" i="117" s="1"/>
  <c r="L24" i="117" s="1"/>
  <c r="M24" i="117" s="1"/>
  <c r="N24" i="117" s="1"/>
  <c r="O24" i="117" s="1"/>
  <c r="P24" i="117" s="1"/>
  <c r="Q24" i="117" s="1"/>
  <c r="R24" i="117" s="1"/>
  <c r="S24" i="117" s="1"/>
  <c r="T24" i="117" s="1"/>
  <c r="U24" i="117" s="1"/>
  <c r="V24" i="117" s="1"/>
  <c r="W24" i="117" s="1"/>
  <c r="X24" i="117" s="1"/>
  <c r="Y24" i="117" s="1"/>
  <c r="Z24" i="117" s="1"/>
  <c r="AA24" i="117" s="1"/>
  <c r="AB24" i="117" s="1"/>
  <c r="AC24" i="117" s="1"/>
  <c r="AD24" i="117" s="1"/>
  <c r="AE24" i="117" s="1"/>
  <c r="AF24" i="117" s="1"/>
  <c r="AG24" i="117" s="1"/>
  <c r="AH24" i="117" s="1"/>
  <c r="M9" i="114"/>
  <c r="AI7" i="117" l="1"/>
  <c r="AI4" i="117"/>
  <c r="AI10" i="117"/>
  <c r="AI13" i="117"/>
  <c r="AI16" i="117"/>
  <c r="AI24" i="117"/>
  <c r="AJ29" i="114"/>
  <c r="AJ28" i="114"/>
  <c r="E27" i="114"/>
  <c r="AJ26" i="114"/>
  <c r="AJ25" i="114"/>
  <c r="E24" i="114"/>
  <c r="AJ23" i="114"/>
  <c r="AJ22" i="114"/>
  <c r="AJ21" i="114"/>
  <c r="AJ20" i="114"/>
  <c r="E19" i="114"/>
  <c r="AJ18" i="114"/>
  <c r="AJ17" i="114"/>
  <c r="E16" i="114"/>
  <c r="F16" i="114" s="1"/>
  <c r="G16" i="114" s="1"/>
  <c r="H16" i="114" s="1"/>
  <c r="I16" i="114" s="1"/>
  <c r="J16" i="114" s="1"/>
  <c r="K16" i="114" s="1"/>
  <c r="L16" i="114" s="1"/>
  <c r="M16" i="114" s="1"/>
  <c r="N16" i="114" s="1"/>
  <c r="O16" i="114" s="1"/>
  <c r="P16" i="114" s="1"/>
  <c r="Q16" i="114" s="1"/>
  <c r="R16" i="114" s="1"/>
  <c r="S16" i="114" s="1"/>
  <c r="T16" i="114" s="1"/>
  <c r="U16" i="114" s="1"/>
  <c r="V16" i="114" s="1"/>
  <c r="W16" i="114" s="1"/>
  <c r="X16" i="114" s="1"/>
  <c r="Y16" i="114" s="1"/>
  <c r="Z16" i="114" s="1"/>
  <c r="AA16" i="114" s="1"/>
  <c r="AB16" i="114" s="1"/>
  <c r="AC16" i="114" s="1"/>
  <c r="AD16" i="114" s="1"/>
  <c r="AE16" i="114" s="1"/>
  <c r="AF16" i="114" s="1"/>
  <c r="AG16" i="114" s="1"/>
  <c r="AH16" i="114" s="1"/>
  <c r="AI16" i="114" s="1"/>
  <c r="AJ15" i="114"/>
  <c r="AJ14" i="114"/>
  <c r="E13" i="114"/>
  <c r="F13" i="114" s="1"/>
  <c r="G13" i="114" s="1"/>
  <c r="AJ12" i="114"/>
  <c r="AJ11" i="114"/>
  <c r="E10" i="114"/>
  <c r="F10" i="114" s="1"/>
  <c r="G10" i="114" s="1"/>
  <c r="H10" i="114" s="1"/>
  <c r="I10" i="114" s="1"/>
  <c r="J10" i="114" s="1"/>
  <c r="K10" i="114" s="1"/>
  <c r="L10" i="114" s="1"/>
  <c r="M10" i="114" s="1"/>
  <c r="N10" i="114" s="1"/>
  <c r="O10" i="114" s="1"/>
  <c r="P10" i="114" s="1"/>
  <c r="Q10" i="114" s="1"/>
  <c r="R10" i="114" s="1"/>
  <c r="S10" i="114" s="1"/>
  <c r="T10" i="114" s="1"/>
  <c r="U10" i="114" s="1"/>
  <c r="V10" i="114" s="1"/>
  <c r="W10" i="114" s="1"/>
  <c r="X10" i="114" s="1"/>
  <c r="Y10" i="114" s="1"/>
  <c r="Z10" i="114" s="1"/>
  <c r="AA10" i="114" s="1"/>
  <c r="AB10" i="114" s="1"/>
  <c r="AC10" i="114" s="1"/>
  <c r="AD10" i="114" s="1"/>
  <c r="AE10" i="114" s="1"/>
  <c r="AF10" i="114" s="1"/>
  <c r="AG10" i="114" s="1"/>
  <c r="AH10" i="114" s="1"/>
  <c r="AI10" i="114" s="1"/>
  <c r="AJ9" i="114"/>
  <c r="AJ8" i="114"/>
  <c r="E7" i="114"/>
  <c r="F7" i="114" s="1"/>
  <c r="G7" i="114" s="1"/>
  <c r="AJ6" i="114"/>
  <c r="AJ5" i="114"/>
  <c r="E4" i="114"/>
  <c r="AJ3" i="114"/>
  <c r="H13" i="114" l="1"/>
  <c r="I13" i="114" s="1"/>
  <c r="J13" i="114" s="1"/>
  <c r="K13" i="114" s="1"/>
  <c r="L13" i="114" s="1"/>
  <c r="M13" i="114" s="1"/>
  <c r="N13" i="114" s="1"/>
  <c r="O13" i="114" s="1"/>
  <c r="P13" i="114" s="1"/>
  <c r="Q13" i="114" s="1"/>
  <c r="R13" i="114" s="1"/>
  <c r="S13" i="114" s="1"/>
  <c r="T13" i="114" s="1"/>
  <c r="U13" i="114" s="1"/>
  <c r="V13" i="114" s="1"/>
  <c r="W13" i="114" s="1"/>
  <c r="X13" i="114" s="1"/>
  <c r="Y13" i="114" s="1"/>
  <c r="Z13" i="114" s="1"/>
  <c r="AA13" i="114" s="1"/>
  <c r="AB13" i="114" s="1"/>
  <c r="AC13" i="114" s="1"/>
  <c r="AD13" i="114" s="1"/>
  <c r="AE13" i="114" s="1"/>
  <c r="AF13" i="114" s="1"/>
  <c r="AG13" i="114" s="1"/>
  <c r="AH13" i="114" s="1"/>
  <c r="AI13" i="114" s="1"/>
  <c r="F24" i="114"/>
  <c r="G24" i="114" s="1"/>
  <c r="H24" i="114" s="1"/>
  <c r="I24" i="114" s="1"/>
  <c r="J24" i="114" s="1"/>
  <c r="K24" i="114" s="1"/>
  <c r="L24" i="114" s="1"/>
  <c r="M24" i="114" s="1"/>
  <c r="N24" i="114" s="1"/>
  <c r="O24" i="114" s="1"/>
  <c r="P24" i="114" s="1"/>
  <c r="Q24" i="114" s="1"/>
  <c r="R24" i="114" s="1"/>
  <c r="S24" i="114" s="1"/>
  <c r="T24" i="114" s="1"/>
  <c r="U24" i="114" s="1"/>
  <c r="V24" i="114" s="1"/>
  <c r="W24" i="114" s="1"/>
  <c r="X24" i="114" s="1"/>
  <c r="Y24" i="114" s="1"/>
  <c r="Z24" i="114" s="1"/>
  <c r="AA24" i="114" s="1"/>
  <c r="AB24" i="114" s="1"/>
  <c r="AC24" i="114" s="1"/>
  <c r="AD24" i="114" s="1"/>
  <c r="AE24" i="114" s="1"/>
  <c r="AF24" i="114" s="1"/>
  <c r="AG24" i="114" s="1"/>
  <c r="AH24" i="114" s="1"/>
  <c r="H7" i="114"/>
  <c r="I7" i="114" s="1"/>
  <c r="J7" i="114" s="1"/>
  <c r="K7" i="114" s="1"/>
  <c r="L7" i="114" s="1"/>
  <c r="M7" i="114" s="1"/>
  <c r="N7" i="114" s="1"/>
  <c r="O7" i="114" s="1"/>
  <c r="P7" i="114" s="1"/>
  <c r="Q7" i="114" s="1"/>
  <c r="R7" i="114" s="1"/>
  <c r="S7" i="114" s="1"/>
  <c r="T7" i="114" s="1"/>
  <c r="U7" i="114" s="1"/>
  <c r="V7" i="114" s="1"/>
  <c r="W7" i="114" s="1"/>
  <c r="X7" i="114" s="1"/>
  <c r="Y7" i="114" s="1"/>
  <c r="Z7" i="114" s="1"/>
  <c r="AA7" i="114" s="1"/>
  <c r="AB7" i="114" s="1"/>
  <c r="AC7" i="114" s="1"/>
  <c r="AD7" i="114" s="1"/>
  <c r="AE7" i="114" s="1"/>
  <c r="AF7" i="114" s="1"/>
  <c r="AG7" i="114" s="1"/>
  <c r="AH7" i="114" s="1"/>
  <c r="AI7" i="114" s="1"/>
  <c r="AJ10" i="114"/>
  <c r="F4" i="114"/>
  <c r="G4" i="114" s="1"/>
  <c r="H4" i="114" s="1"/>
  <c r="I4" i="114" s="1"/>
  <c r="J4" i="114" s="1"/>
  <c r="K4" i="114" s="1"/>
  <c r="L4" i="114" s="1"/>
  <c r="M4" i="114" s="1"/>
  <c r="N4" i="114" s="1"/>
  <c r="O4" i="114" s="1"/>
  <c r="P4" i="114" s="1"/>
  <c r="Q4" i="114" s="1"/>
  <c r="R4" i="114" s="1"/>
  <c r="S4" i="114" s="1"/>
  <c r="T4" i="114" s="1"/>
  <c r="U4" i="114" s="1"/>
  <c r="V4" i="114" s="1"/>
  <c r="W4" i="114" s="1"/>
  <c r="X4" i="114" s="1"/>
  <c r="Y4" i="114" s="1"/>
  <c r="Z4" i="114" s="1"/>
  <c r="AA4" i="114" s="1"/>
  <c r="AB4" i="114" s="1"/>
  <c r="AC4" i="114" s="1"/>
  <c r="AD4" i="114" s="1"/>
  <c r="AE4" i="114" s="1"/>
  <c r="AF4" i="114" s="1"/>
  <c r="AG4" i="114" s="1"/>
  <c r="AH4" i="114" s="1"/>
  <c r="AI4" i="114" s="1"/>
  <c r="AJ16" i="114"/>
  <c r="F19" i="114"/>
  <c r="G19" i="114" s="1"/>
  <c r="H19" i="114" s="1"/>
  <c r="I19" i="114" s="1"/>
  <c r="J19" i="114" s="1"/>
  <c r="K19" i="114" s="1"/>
  <c r="L19" i="114" s="1"/>
  <c r="M19" i="114" s="1"/>
  <c r="N19" i="114" s="1"/>
  <c r="O19" i="114" s="1"/>
  <c r="P19" i="114" s="1"/>
  <c r="Q19" i="114" s="1"/>
  <c r="R19" i="114" s="1"/>
  <c r="S19" i="114" s="1"/>
  <c r="U19" i="114" s="1"/>
  <c r="V19" i="114" s="1"/>
  <c r="W19" i="114" s="1"/>
  <c r="X19" i="114" s="1"/>
  <c r="Y19" i="114" s="1"/>
  <c r="AA19" i="114" s="1"/>
  <c r="AB19" i="114" s="1"/>
  <c r="AC19" i="114" s="1"/>
  <c r="AD19" i="114" s="1"/>
  <c r="AE19" i="114" s="1"/>
  <c r="AF19" i="114" s="1"/>
  <c r="AG19" i="114" s="1"/>
  <c r="AH19" i="114" s="1"/>
  <c r="AI19" i="114" s="1"/>
  <c r="F27" i="114"/>
  <c r="G27" i="114" s="1"/>
  <c r="H27" i="114" s="1"/>
  <c r="I27" i="114" s="1"/>
  <c r="J27" i="114" s="1"/>
  <c r="K27" i="114" s="1"/>
  <c r="L27" i="114" s="1"/>
  <c r="M27" i="114" s="1"/>
  <c r="N27" i="114" s="1"/>
  <c r="O27" i="114" s="1"/>
  <c r="P27" i="114" s="1"/>
  <c r="Q27" i="114" s="1"/>
  <c r="R27" i="114" s="1"/>
  <c r="S27" i="114" s="1"/>
  <c r="T27" i="114" s="1"/>
  <c r="U27" i="114" s="1"/>
  <c r="V27" i="114" s="1"/>
  <c r="W27" i="114" s="1"/>
  <c r="X27" i="114" s="1"/>
  <c r="Y27" i="114" s="1"/>
  <c r="Z27" i="114" s="1"/>
  <c r="AA27" i="114" s="1"/>
  <c r="AB27" i="114" s="1"/>
  <c r="AC27" i="114" s="1"/>
  <c r="AD27" i="114" s="1"/>
  <c r="AE27" i="114" s="1"/>
  <c r="AF27" i="114" s="1"/>
  <c r="AG27" i="114" s="1"/>
  <c r="AH27" i="114" s="1"/>
  <c r="AI29" i="113"/>
  <c r="AI28" i="113"/>
  <c r="E27" i="113"/>
  <c r="AI26" i="113"/>
  <c r="AI25" i="113"/>
  <c r="E24" i="113"/>
  <c r="AI23" i="113"/>
  <c r="AI22" i="113"/>
  <c r="AI21" i="113"/>
  <c r="AI20" i="113"/>
  <c r="E19" i="113"/>
  <c r="F19" i="113" s="1"/>
  <c r="AI18" i="113"/>
  <c r="AI17" i="113"/>
  <c r="E16" i="113"/>
  <c r="F16" i="113" s="1"/>
  <c r="G16" i="113" s="1"/>
  <c r="H16" i="113" s="1"/>
  <c r="I16" i="113" s="1"/>
  <c r="J16" i="113" s="1"/>
  <c r="AI15" i="113"/>
  <c r="AI14" i="113"/>
  <c r="E13" i="113"/>
  <c r="F13" i="113" s="1"/>
  <c r="G13" i="113" s="1"/>
  <c r="H13" i="113" s="1"/>
  <c r="I13" i="113" s="1"/>
  <c r="J13" i="113" s="1"/>
  <c r="AI12" i="113"/>
  <c r="AI11" i="113"/>
  <c r="F10" i="113"/>
  <c r="E10" i="113"/>
  <c r="AI9" i="113"/>
  <c r="AI8" i="113"/>
  <c r="E7" i="113"/>
  <c r="F7" i="113" s="1"/>
  <c r="G7" i="113" s="1"/>
  <c r="H7" i="113" s="1"/>
  <c r="AI6" i="113"/>
  <c r="AI5" i="113"/>
  <c r="E4" i="113"/>
  <c r="AI3" i="113"/>
  <c r="AJ7" i="114" l="1"/>
  <c r="AJ27" i="114"/>
  <c r="AJ24" i="114"/>
  <c r="AJ4" i="114"/>
  <c r="AJ13" i="114"/>
  <c r="AJ19" i="114"/>
  <c r="K16" i="113"/>
  <c r="L16" i="113" s="1"/>
  <c r="K13" i="113"/>
  <c r="L13" i="113" s="1"/>
  <c r="M13" i="113" s="1"/>
  <c r="N13" i="113" s="1"/>
  <c r="O13" i="113" s="1"/>
  <c r="P13" i="113" s="1"/>
  <c r="Q13" i="113" s="1"/>
  <c r="R13" i="113" s="1"/>
  <c r="S13" i="113" s="1"/>
  <c r="T13" i="113" s="1"/>
  <c r="U13" i="113" s="1"/>
  <c r="V13" i="113" s="1"/>
  <c r="W13" i="113" s="1"/>
  <c r="X13" i="113" s="1"/>
  <c r="Y13" i="113" s="1"/>
  <c r="Z13" i="113" s="1"/>
  <c r="AA13" i="113" s="1"/>
  <c r="AB13" i="113" s="1"/>
  <c r="AC13" i="113" s="1"/>
  <c r="AD13" i="113" s="1"/>
  <c r="AE13" i="113" s="1"/>
  <c r="AF13" i="113" s="1"/>
  <c r="AG13" i="113" s="1"/>
  <c r="AH13" i="113" s="1"/>
  <c r="I7" i="113"/>
  <c r="J7" i="113" s="1"/>
  <c r="G10" i="113"/>
  <c r="H10" i="113" s="1"/>
  <c r="I10" i="113" s="1"/>
  <c r="J10" i="113" s="1"/>
  <c r="F24" i="113"/>
  <c r="G24" i="113" s="1"/>
  <c r="H24" i="113" s="1"/>
  <c r="I24" i="113" s="1"/>
  <c r="J24" i="113" s="1"/>
  <c r="K24" i="113" s="1"/>
  <c r="L24" i="113" s="1"/>
  <c r="M24" i="113" s="1"/>
  <c r="N24" i="113" s="1"/>
  <c r="O24" i="113" s="1"/>
  <c r="P24" i="113" s="1"/>
  <c r="Q24" i="113" s="1"/>
  <c r="R24" i="113" s="1"/>
  <c r="S24" i="113" s="1"/>
  <c r="T24" i="113" s="1"/>
  <c r="U24" i="113" s="1"/>
  <c r="V24" i="113" s="1"/>
  <c r="W24" i="113" s="1"/>
  <c r="X24" i="113" s="1"/>
  <c r="Y24" i="113" s="1"/>
  <c r="Z24" i="113" s="1"/>
  <c r="AA24" i="113" s="1"/>
  <c r="AB24" i="113" s="1"/>
  <c r="AC24" i="113" s="1"/>
  <c r="AD24" i="113" s="1"/>
  <c r="AE24" i="113" s="1"/>
  <c r="AF24" i="113" s="1"/>
  <c r="AG24" i="113" s="1"/>
  <c r="AH24" i="113" s="1"/>
  <c r="G19" i="113"/>
  <c r="H19" i="113" s="1"/>
  <c r="I19" i="113" s="1"/>
  <c r="J19" i="113" s="1"/>
  <c r="F4" i="113"/>
  <c r="G4" i="113" s="1"/>
  <c r="H4" i="113" s="1"/>
  <c r="I4" i="113" s="1"/>
  <c r="J4" i="113" s="1"/>
  <c r="F27" i="113"/>
  <c r="G27" i="113" s="1"/>
  <c r="H27" i="113" s="1"/>
  <c r="I27" i="113" s="1"/>
  <c r="J27" i="113" s="1"/>
  <c r="K27" i="113" s="1"/>
  <c r="L27" i="113" s="1"/>
  <c r="M27" i="113" s="1"/>
  <c r="N27" i="113" s="1"/>
  <c r="O27" i="113" s="1"/>
  <c r="P27" i="113" s="1"/>
  <c r="Q27" i="113" s="1"/>
  <c r="R27" i="113" s="1"/>
  <c r="S27" i="113" s="1"/>
  <c r="T27" i="113" s="1"/>
  <c r="U27" i="113" s="1"/>
  <c r="V27" i="113" s="1"/>
  <c r="W27" i="113" s="1"/>
  <c r="X27" i="113" s="1"/>
  <c r="Y27" i="113" s="1"/>
  <c r="Z27" i="113" s="1"/>
  <c r="AA27" i="113" s="1"/>
  <c r="AB27" i="113" s="1"/>
  <c r="AC27" i="113" s="1"/>
  <c r="AD27" i="113" s="1"/>
  <c r="AE27" i="113" s="1"/>
  <c r="AF27" i="113" s="1"/>
  <c r="AG27" i="113" s="1"/>
  <c r="AH27" i="113" s="1"/>
  <c r="AE9" i="112"/>
  <c r="M16" i="113" l="1"/>
  <c r="N16" i="113" s="1"/>
  <c r="O16" i="113" s="1"/>
  <c r="P16" i="113" s="1"/>
  <c r="Q16" i="113" s="1"/>
  <c r="R16" i="113" s="1"/>
  <c r="S16" i="113" s="1"/>
  <c r="T16" i="113" s="1"/>
  <c r="U16" i="113" s="1"/>
  <c r="V16" i="113" s="1"/>
  <c r="W16" i="113" s="1"/>
  <c r="X16" i="113" s="1"/>
  <c r="Y16" i="113" s="1"/>
  <c r="Z16" i="113" s="1"/>
  <c r="AA16" i="113" s="1"/>
  <c r="AB16" i="113" s="1"/>
  <c r="AC16" i="113" s="1"/>
  <c r="AD16" i="113" s="1"/>
  <c r="AE16" i="113" s="1"/>
  <c r="AF16" i="113" s="1"/>
  <c r="AG16" i="113" s="1"/>
  <c r="AH16" i="113" s="1"/>
  <c r="AI16" i="113" s="1"/>
  <c r="K10" i="113"/>
  <c r="K4" i="113"/>
  <c r="L4" i="113" s="1"/>
  <c r="AI13" i="113"/>
  <c r="K19" i="113"/>
  <c r="L19" i="113" s="1"/>
  <c r="M19" i="113" s="1"/>
  <c r="N19" i="113" s="1"/>
  <c r="O19" i="113" s="1"/>
  <c r="P19" i="113" s="1"/>
  <c r="Q19" i="113" s="1"/>
  <c r="R19" i="113" s="1"/>
  <c r="S19" i="113" s="1"/>
  <c r="T19" i="113" s="1"/>
  <c r="U19" i="113" s="1"/>
  <c r="V19" i="113" s="1"/>
  <c r="W19" i="113" s="1"/>
  <c r="X19" i="113" s="1"/>
  <c r="Y19" i="113" s="1"/>
  <c r="Z19" i="113" s="1"/>
  <c r="AA19" i="113" s="1"/>
  <c r="AB19" i="113" s="1"/>
  <c r="AC19" i="113" s="1"/>
  <c r="AD19" i="113" s="1"/>
  <c r="AE19" i="113" s="1"/>
  <c r="AF19" i="113" s="1"/>
  <c r="AG19" i="113" s="1"/>
  <c r="AH19" i="113" s="1"/>
  <c r="K7" i="113"/>
  <c r="AI27" i="113"/>
  <c r="AI24" i="113"/>
  <c r="AG14" i="111"/>
  <c r="M4" i="113" l="1"/>
  <c r="N4" i="113" s="1"/>
  <c r="O4" i="113" s="1"/>
  <c r="P4" i="113" s="1"/>
  <c r="Q4" i="113" s="1"/>
  <c r="R4" i="113" s="1"/>
  <c r="S4" i="113" s="1"/>
  <c r="T4" i="113" s="1"/>
  <c r="U4" i="113" s="1"/>
  <c r="V4" i="113" s="1"/>
  <c r="W4" i="113" s="1"/>
  <c r="X4" i="113" s="1"/>
  <c r="Y4" i="113" s="1"/>
  <c r="Z4" i="113" s="1"/>
  <c r="AA4" i="113" s="1"/>
  <c r="AB4" i="113" s="1"/>
  <c r="AC4" i="113" s="1"/>
  <c r="AD4" i="113" s="1"/>
  <c r="AE4" i="113" s="1"/>
  <c r="AF4" i="113" s="1"/>
  <c r="AG4" i="113" s="1"/>
  <c r="AH4" i="113" s="1"/>
  <c r="AI19" i="113"/>
  <c r="L10" i="113"/>
  <c r="M10" i="113" s="1"/>
  <c r="N10" i="113" s="1"/>
  <c r="O10" i="113" s="1"/>
  <c r="P10" i="113" s="1"/>
  <c r="Q10" i="113" s="1"/>
  <c r="R10" i="113" s="1"/>
  <c r="S10" i="113" s="1"/>
  <c r="T10" i="113" s="1"/>
  <c r="U10" i="113" s="1"/>
  <c r="V10" i="113" s="1"/>
  <c r="W10" i="113" s="1"/>
  <c r="X10" i="113" s="1"/>
  <c r="Y10" i="113" s="1"/>
  <c r="Z10" i="113" s="1"/>
  <c r="AA10" i="113" s="1"/>
  <c r="AB10" i="113" s="1"/>
  <c r="AC10" i="113" s="1"/>
  <c r="AD10" i="113" s="1"/>
  <c r="AE10" i="113" s="1"/>
  <c r="AF10" i="113" s="1"/>
  <c r="AG10" i="113" s="1"/>
  <c r="AH10" i="113" s="1"/>
  <c r="L7" i="113"/>
  <c r="M7" i="113" s="1"/>
  <c r="N7" i="113" s="1"/>
  <c r="O7" i="113" s="1"/>
  <c r="P7" i="113" s="1"/>
  <c r="Q7" i="113" s="1"/>
  <c r="R7" i="113" s="1"/>
  <c r="S7" i="113" s="1"/>
  <c r="T7" i="113" s="1"/>
  <c r="U7" i="113" s="1"/>
  <c r="V7" i="113" s="1"/>
  <c r="W7" i="113" s="1"/>
  <c r="X7" i="113" s="1"/>
  <c r="Y7" i="113" s="1"/>
  <c r="Z7" i="113" s="1"/>
  <c r="AA7" i="113" s="1"/>
  <c r="AB7" i="113" s="1"/>
  <c r="AC7" i="113" s="1"/>
  <c r="AD7" i="113" s="1"/>
  <c r="AE7" i="113" s="1"/>
  <c r="AF7" i="113" s="1"/>
  <c r="AG7" i="113" s="1"/>
  <c r="AH7" i="113" s="1"/>
  <c r="AJ29" i="112"/>
  <c r="AJ28" i="112"/>
  <c r="E27" i="112"/>
  <c r="AJ26" i="112"/>
  <c r="AJ25" i="112"/>
  <c r="E24" i="112"/>
  <c r="F24" i="112" s="1"/>
  <c r="G24" i="112" s="1"/>
  <c r="H24" i="112" s="1"/>
  <c r="I24" i="112" s="1"/>
  <c r="J24" i="112" s="1"/>
  <c r="K24" i="112" s="1"/>
  <c r="L24" i="112" s="1"/>
  <c r="M24" i="112" s="1"/>
  <c r="N24" i="112" s="1"/>
  <c r="O24" i="112" s="1"/>
  <c r="P24" i="112" s="1"/>
  <c r="Q24" i="112" s="1"/>
  <c r="R24" i="112" s="1"/>
  <c r="S24" i="112" s="1"/>
  <c r="T24" i="112" s="1"/>
  <c r="U24" i="112" s="1"/>
  <c r="V24" i="112" s="1"/>
  <c r="W24" i="112" s="1"/>
  <c r="X24" i="112" s="1"/>
  <c r="Y24" i="112" s="1"/>
  <c r="Z24" i="112" s="1"/>
  <c r="AA24" i="112" s="1"/>
  <c r="AB24" i="112" s="1"/>
  <c r="AC24" i="112" s="1"/>
  <c r="AD24" i="112" s="1"/>
  <c r="AE24" i="112" s="1"/>
  <c r="AF24" i="112" s="1"/>
  <c r="AG24" i="112" s="1"/>
  <c r="AH24" i="112" s="1"/>
  <c r="AJ23" i="112"/>
  <c r="AJ22" i="112"/>
  <c r="AJ21" i="112"/>
  <c r="AJ20" i="112"/>
  <c r="E19" i="112"/>
  <c r="AJ18" i="112"/>
  <c r="AJ17" i="112"/>
  <c r="F16" i="112"/>
  <c r="G16" i="112" s="1"/>
  <c r="H16" i="112" s="1"/>
  <c r="I16" i="112" s="1"/>
  <c r="J16" i="112" s="1"/>
  <c r="K16" i="112" s="1"/>
  <c r="L16" i="112" s="1"/>
  <c r="M16" i="112" s="1"/>
  <c r="N16" i="112" s="1"/>
  <c r="O16" i="112" s="1"/>
  <c r="P16" i="112" s="1"/>
  <c r="Q16" i="112" s="1"/>
  <c r="R16" i="112" s="1"/>
  <c r="S16" i="112" s="1"/>
  <c r="T16" i="112" s="1"/>
  <c r="U16" i="112" s="1"/>
  <c r="V16" i="112" s="1"/>
  <c r="W16" i="112" s="1"/>
  <c r="X16" i="112" s="1"/>
  <c r="Y16" i="112" s="1"/>
  <c r="Z16" i="112" s="1"/>
  <c r="AA16" i="112" s="1"/>
  <c r="AB16" i="112" s="1"/>
  <c r="AC16" i="112" s="1"/>
  <c r="AD16" i="112" s="1"/>
  <c r="AE16" i="112" s="1"/>
  <c r="AF16" i="112" s="1"/>
  <c r="AG16" i="112" s="1"/>
  <c r="AH16" i="112" s="1"/>
  <c r="AI16" i="112" s="1"/>
  <c r="E16" i="112"/>
  <c r="AJ15" i="112"/>
  <c r="AJ14" i="112"/>
  <c r="E13" i="112"/>
  <c r="AJ12" i="112"/>
  <c r="AJ11" i="112"/>
  <c r="E10" i="112"/>
  <c r="F10" i="112" s="1"/>
  <c r="G10" i="112" s="1"/>
  <c r="H10" i="112" s="1"/>
  <c r="I10" i="112" s="1"/>
  <c r="J10" i="112" s="1"/>
  <c r="K10" i="112" s="1"/>
  <c r="L10" i="112" s="1"/>
  <c r="M10" i="112" s="1"/>
  <c r="N10" i="112" s="1"/>
  <c r="O10" i="112" s="1"/>
  <c r="P10" i="112" s="1"/>
  <c r="Q10" i="112" s="1"/>
  <c r="R10" i="112" s="1"/>
  <c r="S10" i="112" s="1"/>
  <c r="T10" i="112" s="1"/>
  <c r="U10" i="112" s="1"/>
  <c r="V10" i="112" s="1"/>
  <c r="W10" i="112" s="1"/>
  <c r="X10" i="112" s="1"/>
  <c r="Y10" i="112" s="1"/>
  <c r="Z10" i="112" s="1"/>
  <c r="AA10" i="112" s="1"/>
  <c r="AB10" i="112" s="1"/>
  <c r="AC10" i="112" s="1"/>
  <c r="AD10" i="112" s="1"/>
  <c r="AE10" i="112" s="1"/>
  <c r="AF10" i="112" s="1"/>
  <c r="AG10" i="112" s="1"/>
  <c r="AH10" i="112" s="1"/>
  <c r="AI10" i="112" s="1"/>
  <c r="AJ9" i="112"/>
  <c r="AJ8" i="112"/>
  <c r="E7" i="112"/>
  <c r="F7" i="112" s="1"/>
  <c r="G7" i="112" s="1"/>
  <c r="H7" i="112" s="1"/>
  <c r="I7" i="112" s="1"/>
  <c r="J7" i="112" s="1"/>
  <c r="K7" i="112" s="1"/>
  <c r="L7" i="112" s="1"/>
  <c r="M7" i="112" s="1"/>
  <c r="N7" i="112" s="1"/>
  <c r="O7" i="112" s="1"/>
  <c r="P7" i="112" s="1"/>
  <c r="Q7" i="112" s="1"/>
  <c r="R7" i="112" s="1"/>
  <c r="S7" i="112" s="1"/>
  <c r="T7" i="112" s="1"/>
  <c r="U7" i="112" s="1"/>
  <c r="V7" i="112" s="1"/>
  <c r="W7" i="112" s="1"/>
  <c r="X7" i="112" s="1"/>
  <c r="Y7" i="112" s="1"/>
  <c r="Z7" i="112" s="1"/>
  <c r="AA7" i="112" s="1"/>
  <c r="AB7" i="112" s="1"/>
  <c r="AC7" i="112" s="1"/>
  <c r="AD7" i="112" s="1"/>
  <c r="AE7" i="112" s="1"/>
  <c r="AF7" i="112" s="1"/>
  <c r="AG7" i="112" s="1"/>
  <c r="AH7" i="112" s="1"/>
  <c r="AI7" i="112" s="1"/>
  <c r="AJ6" i="112"/>
  <c r="AJ5" i="112"/>
  <c r="E4" i="112"/>
  <c r="F4" i="112" s="1"/>
  <c r="G4" i="112" s="1"/>
  <c r="H4" i="112" s="1"/>
  <c r="I4" i="112" s="1"/>
  <c r="J4" i="112" s="1"/>
  <c r="K4" i="112" s="1"/>
  <c r="L4" i="112" s="1"/>
  <c r="M4" i="112" s="1"/>
  <c r="N4" i="112" s="1"/>
  <c r="O4" i="112" s="1"/>
  <c r="P4" i="112" s="1"/>
  <c r="Q4" i="112" s="1"/>
  <c r="R4" i="112" s="1"/>
  <c r="S4" i="112" s="1"/>
  <c r="T4" i="112" s="1"/>
  <c r="U4" i="112" s="1"/>
  <c r="V4" i="112" s="1"/>
  <c r="W4" i="112" s="1"/>
  <c r="X4" i="112" s="1"/>
  <c r="Y4" i="112" s="1"/>
  <c r="Z4" i="112" s="1"/>
  <c r="AA4" i="112" s="1"/>
  <c r="AB4" i="112" s="1"/>
  <c r="AC4" i="112" s="1"/>
  <c r="AD4" i="112" s="1"/>
  <c r="AE4" i="112" s="1"/>
  <c r="AF4" i="112" s="1"/>
  <c r="AG4" i="112" s="1"/>
  <c r="AH4" i="112" s="1"/>
  <c r="AI4" i="112" s="1"/>
  <c r="AJ3" i="112"/>
  <c r="AI4" i="113" l="1"/>
  <c r="AI10" i="113"/>
  <c r="AI7" i="113"/>
  <c r="AJ4" i="112"/>
  <c r="F19" i="112"/>
  <c r="G19" i="112" s="1"/>
  <c r="H19" i="112" s="1"/>
  <c r="I19" i="112" s="1"/>
  <c r="J19" i="112" s="1"/>
  <c r="K19" i="112" s="1"/>
  <c r="L19" i="112" s="1"/>
  <c r="M19" i="112" s="1"/>
  <c r="N19" i="112" s="1"/>
  <c r="O19" i="112" s="1"/>
  <c r="P19" i="112" s="1"/>
  <c r="Q19" i="112" s="1"/>
  <c r="R19" i="112" s="1"/>
  <c r="S19" i="112" s="1"/>
  <c r="T19" i="112" s="1"/>
  <c r="U19" i="112" s="1"/>
  <c r="V19" i="112" s="1"/>
  <c r="W19" i="112" s="1"/>
  <c r="X19" i="112" s="1"/>
  <c r="Y19" i="112" s="1"/>
  <c r="Z19" i="112" s="1"/>
  <c r="AA19" i="112" s="1"/>
  <c r="AB19" i="112" s="1"/>
  <c r="AC19" i="112" s="1"/>
  <c r="AD19" i="112" s="1"/>
  <c r="AE19" i="112" s="1"/>
  <c r="AF19" i="112" s="1"/>
  <c r="AG19" i="112" s="1"/>
  <c r="AH19" i="112" s="1"/>
  <c r="AI19" i="112" s="1"/>
  <c r="AJ24" i="112"/>
  <c r="AJ7" i="112"/>
  <c r="F13" i="112"/>
  <c r="G13" i="112" s="1"/>
  <c r="H13" i="112" s="1"/>
  <c r="I13" i="112" s="1"/>
  <c r="J13" i="112" s="1"/>
  <c r="K13" i="112" s="1"/>
  <c r="L13" i="112" s="1"/>
  <c r="M13" i="112" s="1"/>
  <c r="N13" i="112" s="1"/>
  <c r="O13" i="112" s="1"/>
  <c r="P13" i="112" s="1"/>
  <c r="Q13" i="112" s="1"/>
  <c r="R13" i="112" s="1"/>
  <c r="S13" i="112" s="1"/>
  <c r="T13" i="112" s="1"/>
  <c r="U13" i="112" s="1"/>
  <c r="V13" i="112" s="1"/>
  <c r="W13" i="112" s="1"/>
  <c r="X13" i="112" s="1"/>
  <c r="Y13" i="112" s="1"/>
  <c r="Z13" i="112" s="1"/>
  <c r="AA13" i="112" s="1"/>
  <c r="AB13" i="112" s="1"/>
  <c r="AC13" i="112" s="1"/>
  <c r="AD13" i="112" s="1"/>
  <c r="AE13" i="112" s="1"/>
  <c r="AF13" i="112" s="1"/>
  <c r="AG13" i="112" s="1"/>
  <c r="AH13" i="112" s="1"/>
  <c r="AI13" i="112" s="1"/>
  <c r="AJ16" i="112"/>
  <c r="F27" i="112"/>
  <c r="G27" i="112" s="1"/>
  <c r="H27" i="112" s="1"/>
  <c r="I27" i="112" s="1"/>
  <c r="J27" i="112" s="1"/>
  <c r="K27" i="112" s="1"/>
  <c r="L27" i="112" s="1"/>
  <c r="M27" i="112" s="1"/>
  <c r="N27" i="112" s="1"/>
  <c r="O27" i="112" s="1"/>
  <c r="P27" i="112" s="1"/>
  <c r="Q27" i="112" s="1"/>
  <c r="R27" i="112" s="1"/>
  <c r="S27" i="112" s="1"/>
  <c r="T27" i="112" s="1"/>
  <c r="U27" i="112" s="1"/>
  <c r="V27" i="112" s="1"/>
  <c r="W27" i="112" s="1"/>
  <c r="X27" i="112" s="1"/>
  <c r="Y27" i="112" s="1"/>
  <c r="Z27" i="112" s="1"/>
  <c r="AA27" i="112" s="1"/>
  <c r="AB27" i="112" s="1"/>
  <c r="AC27" i="112" s="1"/>
  <c r="AD27" i="112" s="1"/>
  <c r="AE27" i="112" s="1"/>
  <c r="AF27" i="112" s="1"/>
  <c r="AG27" i="112" s="1"/>
  <c r="AH27" i="112" s="1"/>
  <c r="AJ10" i="112"/>
  <c r="T4" i="111"/>
  <c r="T8" i="111"/>
  <c r="AJ13" i="112" l="1"/>
  <c r="AJ19" i="112"/>
  <c r="AJ27" i="112"/>
  <c r="AJ17" i="110"/>
  <c r="AJ5" i="110"/>
  <c r="AJ11" i="110"/>
  <c r="F9" i="111" l="1"/>
  <c r="F3" i="111"/>
  <c r="AI29" i="111"/>
  <c r="AI28" i="111"/>
  <c r="E27" i="111"/>
  <c r="AI26" i="111"/>
  <c r="AI25" i="111"/>
  <c r="E24" i="111"/>
  <c r="F24" i="111" s="1"/>
  <c r="G24" i="111" s="1"/>
  <c r="H24" i="111" s="1"/>
  <c r="I24" i="111" s="1"/>
  <c r="J24" i="111" s="1"/>
  <c r="K24" i="111" s="1"/>
  <c r="L24" i="111" s="1"/>
  <c r="M24" i="111" s="1"/>
  <c r="N24" i="111" s="1"/>
  <c r="O24" i="111" s="1"/>
  <c r="P24" i="111" s="1"/>
  <c r="Q24" i="111" s="1"/>
  <c r="R24" i="111" s="1"/>
  <c r="S24" i="111" s="1"/>
  <c r="T24" i="111" s="1"/>
  <c r="U24" i="111" s="1"/>
  <c r="V24" i="111" s="1"/>
  <c r="W24" i="111" s="1"/>
  <c r="X24" i="111" s="1"/>
  <c r="Y24" i="111" s="1"/>
  <c r="Z24" i="111" s="1"/>
  <c r="AA24" i="111" s="1"/>
  <c r="AB24" i="111" s="1"/>
  <c r="AC24" i="111" s="1"/>
  <c r="AD24" i="111" s="1"/>
  <c r="AE24" i="111" s="1"/>
  <c r="AF24" i="111" s="1"/>
  <c r="AG24" i="111" s="1"/>
  <c r="AH24" i="111" s="1"/>
  <c r="AI23" i="111"/>
  <c r="AI22" i="111"/>
  <c r="AI21" i="111"/>
  <c r="AI20" i="111"/>
  <c r="E19" i="111"/>
  <c r="AI18" i="111"/>
  <c r="AI17" i="111"/>
  <c r="E16" i="111"/>
  <c r="F16" i="111" s="1"/>
  <c r="G16" i="111" s="1"/>
  <c r="H16" i="111" s="1"/>
  <c r="I16" i="111" s="1"/>
  <c r="J16" i="111" s="1"/>
  <c r="K16" i="111" s="1"/>
  <c r="L16" i="111" s="1"/>
  <c r="M16" i="111" s="1"/>
  <c r="N16" i="111" s="1"/>
  <c r="P16" i="111" s="1"/>
  <c r="Q16" i="111" s="1"/>
  <c r="R16" i="111" s="1"/>
  <c r="S16" i="111" s="1"/>
  <c r="T16" i="111" s="1"/>
  <c r="U16" i="111" s="1"/>
  <c r="V16" i="111" s="1"/>
  <c r="W16" i="111" s="1"/>
  <c r="X16" i="111" s="1"/>
  <c r="Y16" i="111" s="1"/>
  <c r="Z16" i="111" s="1"/>
  <c r="AA16" i="111" s="1"/>
  <c r="AB16" i="111" s="1"/>
  <c r="AC16" i="111" s="1"/>
  <c r="AD16" i="111" s="1"/>
  <c r="AE16" i="111" s="1"/>
  <c r="AF16" i="111" s="1"/>
  <c r="AG16" i="111" s="1"/>
  <c r="AH16" i="111" s="1"/>
  <c r="AI15" i="111"/>
  <c r="AI14" i="111"/>
  <c r="E13" i="111"/>
  <c r="AI12" i="111"/>
  <c r="AI11" i="111"/>
  <c r="E10" i="111"/>
  <c r="F10" i="111" s="1"/>
  <c r="G10" i="111" s="1"/>
  <c r="H10" i="111" s="1"/>
  <c r="I10" i="111" s="1"/>
  <c r="J10" i="111" s="1"/>
  <c r="K10" i="111" s="1"/>
  <c r="L10" i="111" s="1"/>
  <c r="M10" i="111" s="1"/>
  <c r="N10" i="111" s="1"/>
  <c r="O10" i="111" s="1"/>
  <c r="P10" i="111" s="1"/>
  <c r="Q10" i="111" s="1"/>
  <c r="R10" i="111" s="1"/>
  <c r="S10" i="111" s="1"/>
  <c r="T10" i="111" s="1"/>
  <c r="U10" i="111" s="1"/>
  <c r="V10" i="111" s="1"/>
  <c r="W10" i="111" s="1"/>
  <c r="X10" i="111" s="1"/>
  <c r="Y10" i="111" s="1"/>
  <c r="Z10" i="111" s="1"/>
  <c r="AA10" i="111" s="1"/>
  <c r="AB10" i="111" s="1"/>
  <c r="AC10" i="111" s="1"/>
  <c r="AD10" i="111" s="1"/>
  <c r="AE10" i="111" s="1"/>
  <c r="AF10" i="111" s="1"/>
  <c r="AG10" i="111" s="1"/>
  <c r="AH10" i="111" s="1"/>
  <c r="AI9" i="111"/>
  <c r="AI8" i="111"/>
  <c r="E7" i="111"/>
  <c r="F7" i="111" s="1"/>
  <c r="G7" i="111" s="1"/>
  <c r="H7" i="111" s="1"/>
  <c r="I7" i="111" s="1"/>
  <c r="J7" i="111" s="1"/>
  <c r="K7" i="111" s="1"/>
  <c r="L7" i="111" s="1"/>
  <c r="M7" i="111" s="1"/>
  <c r="N7" i="111" s="1"/>
  <c r="O7" i="111" s="1"/>
  <c r="P7" i="111" s="1"/>
  <c r="Q7" i="111" s="1"/>
  <c r="R7" i="111" s="1"/>
  <c r="S7" i="111" s="1"/>
  <c r="T7" i="111" s="1"/>
  <c r="U7" i="111" s="1"/>
  <c r="V7" i="111" s="1"/>
  <c r="W7" i="111" s="1"/>
  <c r="X7" i="111" s="1"/>
  <c r="Y7" i="111" s="1"/>
  <c r="Z7" i="111" s="1"/>
  <c r="AA7" i="111" s="1"/>
  <c r="AB7" i="111" s="1"/>
  <c r="AC7" i="111" s="1"/>
  <c r="AD7" i="111" s="1"/>
  <c r="AE7" i="111" s="1"/>
  <c r="AF7" i="111" s="1"/>
  <c r="AG7" i="111" s="1"/>
  <c r="AH7" i="111" s="1"/>
  <c r="AI6" i="111"/>
  <c r="AI5" i="111"/>
  <c r="E4" i="111"/>
  <c r="F4" i="111" s="1"/>
  <c r="G4" i="111" s="1"/>
  <c r="H4" i="111" s="1"/>
  <c r="I4" i="111" s="1"/>
  <c r="J4" i="111" s="1"/>
  <c r="K4" i="111" s="1"/>
  <c r="L4" i="111" s="1"/>
  <c r="M4" i="111" s="1"/>
  <c r="N4" i="111" s="1"/>
  <c r="O4" i="111" s="1"/>
  <c r="P4" i="111" s="1"/>
  <c r="Q4" i="111" s="1"/>
  <c r="R4" i="111" s="1"/>
  <c r="S4" i="111" s="1"/>
  <c r="U4" i="111" s="1"/>
  <c r="V4" i="111" s="1"/>
  <c r="W4" i="111" s="1"/>
  <c r="X4" i="111" s="1"/>
  <c r="Y4" i="111" s="1"/>
  <c r="Z4" i="111" s="1"/>
  <c r="AA4" i="111" s="1"/>
  <c r="AB4" i="111" s="1"/>
  <c r="AC4" i="111" s="1"/>
  <c r="AD4" i="111" s="1"/>
  <c r="AE4" i="111" s="1"/>
  <c r="AF4" i="111" s="1"/>
  <c r="AG4" i="111" s="1"/>
  <c r="AH4" i="111" s="1"/>
  <c r="AI3" i="111"/>
  <c r="AI4" i="111" l="1"/>
  <c r="F19" i="111"/>
  <c r="G19" i="111" s="1"/>
  <c r="H19" i="111" s="1"/>
  <c r="I19" i="111" s="1"/>
  <c r="J19" i="111" s="1"/>
  <c r="K19" i="111" s="1"/>
  <c r="L19" i="111" s="1"/>
  <c r="M19" i="111" s="1"/>
  <c r="N19" i="111" s="1"/>
  <c r="O19" i="111" s="1"/>
  <c r="P19" i="111" s="1"/>
  <c r="Q19" i="111" s="1"/>
  <c r="R19" i="111" s="1"/>
  <c r="S19" i="111" s="1"/>
  <c r="U19" i="111" s="1"/>
  <c r="V19" i="111" s="1"/>
  <c r="W19" i="111" s="1"/>
  <c r="X19" i="111" s="1"/>
  <c r="Y19" i="111" s="1"/>
  <c r="Z19" i="111" s="1"/>
  <c r="AA19" i="111" s="1"/>
  <c r="AB19" i="111" s="1"/>
  <c r="AC19" i="111" s="1"/>
  <c r="AD19" i="111" s="1"/>
  <c r="AE19" i="111" s="1"/>
  <c r="AF19" i="111" s="1"/>
  <c r="AG19" i="111" s="1"/>
  <c r="AH19" i="111" s="1"/>
  <c r="AI24" i="111"/>
  <c r="AI7" i="111"/>
  <c r="F13" i="111"/>
  <c r="G13" i="111" s="1"/>
  <c r="H13" i="111" s="1"/>
  <c r="I13" i="111" s="1"/>
  <c r="J13" i="111" s="1"/>
  <c r="K13" i="111" s="1"/>
  <c r="L13" i="111" s="1"/>
  <c r="M13" i="111" s="1"/>
  <c r="N13" i="111" s="1"/>
  <c r="O13" i="111" s="1"/>
  <c r="P13" i="111" s="1"/>
  <c r="Q13" i="111" s="1"/>
  <c r="R13" i="111" s="1"/>
  <c r="S13" i="111" s="1"/>
  <c r="T13" i="111" s="1"/>
  <c r="U13" i="111" s="1"/>
  <c r="V13" i="111" s="1"/>
  <c r="W13" i="111" s="1"/>
  <c r="X13" i="111" s="1"/>
  <c r="Y13" i="111" s="1"/>
  <c r="Z13" i="111" s="1"/>
  <c r="AA13" i="111" s="1"/>
  <c r="AB13" i="111" s="1"/>
  <c r="AC13" i="111" s="1"/>
  <c r="AD13" i="111" s="1"/>
  <c r="AE13" i="111" s="1"/>
  <c r="AF13" i="111" s="1"/>
  <c r="AG13" i="111" s="1"/>
  <c r="AH13" i="111" s="1"/>
  <c r="AI16" i="111"/>
  <c r="F27" i="111"/>
  <c r="G27" i="111" s="1"/>
  <c r="H27" i="111" s="1"/>
  <c r="I27" i="111" s="1"/>
  <c r="J27" i="111" s="1"/>
  <c r="K27" i="111" s="1"/>
  <c r="L27" i="111" s="1"/>
  <c r="M27" i="111" s="1"/>
  <c r="N27" i="111" s="1"/>
  <c r="O27" i="111" s="1"/>
  <c r="P27" i="111" s="1"/>
  <c r="Q27" i="111" s="1"/>
  <c r="R27" i="111" s="1"/>
  <c r="S27" i="111" s="1"/>
  <c r="T27" i="111" s="1"/>
  <c r="U27" i="111" s="1"/>
  <c r="V27" i="111" s="1"/>
  <c r="W27" i="111" s="1"/>
  <c r="X27" i="111" s="1"/>
  <c r="Y27" i="111" s="1"/>
  <c r="Z27" i="111" s="1"/>
  <c r="AA27" i="111" s="1"/>
  <c r="AB27" i="111" s="1"/>
  <c r="AC27" i="111" s="1"/>
  <c r="AD27" i="111" s="1"/>
  <c r="AE27" i="111" s="1"/>
  <c r="AF27" i="111" s="1"/>
  <c r="AG27" i="111" s="1"/>
  <c r="AH27" i="111" s="1"/>
  <c r="AI10" i="111"/>
  <c r="P10" i="110"/>
  <c r="I8" i="110"/>
  <c r="G3" i="110"/>
  <c r="AJ29" i="110"/>
  <c r="AJ28" i="110"/>
  <c r="E27" i="110"/>
  <c r="AJ26" i="110"/>
  <c r="AJ25" i="110"/>
  <c r="F24" i="110"/>
  <c r="G24" i="110"/>
  <c r="H24" i="110"/>
  <c r="I24" i="110"/>
  <c r="J24" i="110"/>
  <c r="K24" i="110"/>
  <c r="L24" i="110"/>
  <c r="M24" i="110"/>
  <c r="N24" i="110"/>
  <c r="O24" i="110"/>
  <c r="P24" i="110"/>
  <c r="Q24" i="110"/>
  <c r="R24" i="110"/>
  <c r="S24" i="110"/>
  <c r="T24" i="110"/>
  <c r="U24" i="110"/>
  <c r="V24" i="110"/>
  <c r="W24" i="110"/>
  <c r="X24" i="110"/>
  <c r="Y24" i="110"/>
  <c r="Z24" i="110"/>
  <c r="AA24" i="110"/>
  <c r="AB24" i="110"/>
  <c r="AC24" i="110"/>
  <c r="AD24" i="110"/>
  <c r="AE24" i="110"/>
  <c r="AF24" i="110"/>
  <c r="AG24" i="110"/>
  <c r="AH24" i="110"/>
  <c r="E24" i="110"/>
  <c r="AJ23" i="110"/>
  <c r="AJ22" i="110"/>
  <c r="AJ21" i="110"/>
  <c r="AJ20" i="110"/>
  <c r="E19" i="110"/>
  <c r="AJ18" i="110"/>
  <c r="F16" i="110"/>
  <c r="G16" i="110"/>
  <c r="H16" i="110"/>
  <c r="I16" i="110"/>
  <c r="J16" i="110"/>
  <c r="K16" i="110"/>
  <c r="L16" i="110"/>
  <c r="M16" i="110"/>
  <c r="N16" i="110"/>
  <c r="O16" i="110"/>
  <c r="P16" i="110"/>
  <c r="Q16" i="110"/>
  <c r="R16" i="110"/>
  <c r="S16" i="110"/>
  <c r="T16" i="110"/>
  <c r="U16" i="110"/>
  <c r="V16" i="110"/>
  <c r="W16" i="110"/>
  <c r="X16" i="110"/>
  <c r="Y16" i="110"/>
  <c r="Z16" i="110"/>
  <c r="AA16" i="110" s="1"/>
  <c r="AB16" i="110" s="1"/>
  <c r="AC16" i="110" s="1"/>
  <c r="AD16" i="110" s="1"/>
  <c r="AE16" i="110" s="1"/>
  <c r="AF16" i="110" s="1"/>
  <c r="AG16" i="110" s="1"/>
  <c r="AH16" i="110" s="1"/>
  <c r="AI16" i="110" s="1"/>
  <c r="E16" i="110"/>
  <c r="AJ15" i="110"/>
  <c r="AJ14" i="110"/>
  <c r="E13" i="110"/>
  <c r="AJ12" i="110"/>
  <c r="E10" i="110"/>
  <c r="F10" i="110"/>
  <c r="G10" i="110"/>
  <c r="H10" i="110"/>
  <c r="I10" i="110"/>
  <c r="J10" i="110"/>
  <c r="K10" i="110"/>
  <c r="L10" i="110"/>
  <c r="M10" i="110"/>
  <c r="N10" i="110"/>
  <c r="Q10" i="110"/>
  <c r="R10" i="110"/>
  <c r="S10" i="110"/>
  <c r="T10" i="110"/>
  <c r="U10" i="110"/>
  <c r="V10" i="110"/>
  <c r="W10" i="110"/>
  <c r="X10" i="110" s="1"/>
  <c r="Y10" i="110" s="1"/>
  <c r="Z10" i="110" s="1"/>
  <c r="AA10" i="110" s="1"/>
  <c r="AB10" i="110" s="1"/>
  <c r="AC10" i="110" s="1"/>
  <c r="AD10" i="110" s="1"/>
  <c r="AE10" i="110" s="1"/>
  <c r="AF10" i="110" s="1"/>
  <c r="AG10" i="110" s="1"/>
  <c r="AH10" i="110" s="1"/>
  <c r="AI10" i="110" s="1"/>
  <c r="AJ9" i="110"/>
  <c r="AJ8" i="110"/>
  <c r="E7" i="110"/>
  <c r="F7" i="110"/>
  <c r="G7" i="110"/>
  <c r="H7" i="110"/>
  <c r="I7" i="110"/>
  <c r="J7" i="110"/>
  <c r="K7" i="110"/>
  <c r="L7" i="110"/>
  <c r="M7" i="110"/>
  <c r="N7" i="110"/>
  <c r="O7" i="110"/>
  <c r="P7" i="110"/>
  <c r="Q7" i="110"/>
  <c r="R7" i="110" s="1"/>
  <c r="S7" i="110" s="1"/>
  <c r="T7" i="110" s="1"/>
  <c r="U7" i="110" s="1"/>
  <c r="V7" i="110" s="1"/>
  <c r="W7" i="110" s="1"/>
  <c r="AJ6" i="110"/>
  <c r="E4" i="110"/>
  <c r="F4" i="110"/>
  <c r="G4" i="110"/>
  <c r="H4" i="110"/>
  <c r="I4" i="110"/>
  <c r="J4" i="110"/>
  <c r="K4" i="110"/>
  <c r="L4" i="110"/>
  <c r="M4" i="110"/>
  <c r="N4" i="110"/>
  <c r="O4" i="110"/>
  <c r="P4" i="110"/>
  <c r="Q4" i="110"/>
  <c r="R4" i="110"/>
  <c r="S4" i="110"/>
  <c r="T4" i="110"/>
  <c r="U4" i="110"/>
  <c r="V4" i="110"/>
  <c r="W4" i="110"/>
  <c r="X4" i="110" s="1"/>
  <c r="Y4" i="110" s="1"/>
  <c r="Z4" i="110" s="1"/>
  <c r="AA4" i="110" s="1"/>
  <c r="AB4" i="110" s="1"/>
  <c r="AC4" i="110" s="1"/>
  <c r="AD4" i="110" s="1"/>
  <c r="AE4" i="110" s="1"/>
  <c r="AF4" i="110" s="1"/>
  <c r="AG4" i="110" s="1"/>
  <c r="AH4" i="110" s="1"/>
  <c r="AI4" i="110" s="1"/>
  <c r="AJ3" i="110"/>
  <c r="F13" i="110"/>
  <c r="G13" i="110"/>
  <c r="H13" i="110"/>
  <c r="I13" i="110"/>
  <c r="J13" i="110"/>
  <c r="K13" i="110"/>
  <c r="L13" i="110"/>
  <c r="M13" i="110"/>
  <c r="N13" i="110"/>
  <c r="O13" i="110"/>
  <c r="P13" i="110"/>
  <c r="Q13" i="110"/>
  <c r="R13" i="110" s="1"/>
  <c r="S13" i="110" s="1"/>
  <c r="T13" i="110" s="1"/>
  <c r="U13" i="110" s="1"/>
  <c r="V13" i="110" s="1"/>
  <c r="W13" i="110" s="1"/>
  <c r="X13" i="110" s="1"/>
  <c r="F27" i="110"/>
  <c r="G27" i="110"/>
  <c r="H27" i="110"/>
  <c r="I27" i="110"/>
  <c r="J27" i="110"/>
  <c r="K27" i="110"/>
  <c r="L27" i="110"/>
  <c r="M27" i="110"/>
  <c r="N27" i="110"/>
  <c r="O27" i="110"/>
  <c r="P27" i="110"/>
  <c r="Q27" i="110"/>
  <c r="R27" i="110"/>
  <c r="S27" i="110"/>
  <c r="T27" i="110"/>
  <c r="U27" i="110"/>
  <c r="V27" i="110"/>
  <c r="W27" i="110"/>
  <c r="X27" i="110"/>
  <c r="Y27" i="110"/>
  <c r="Z27" i="110"/>
  <c r="AA27" i="110"/>
  <c r="AB27" i="110"/>
  <c r="AC27" i="110"/>
  <c r="AD27" i="110"/>
  <c r="AE27" i="110"/>
  <c r="AF27" i="110"/>
  <c r="AG27" i="110"/>
  <c r="AH27" i="110"/>
  <c r="F19" i="110"/>
  <c r="G19" i="110"/>
  <c r="H19" i="110"/>
  <c r="I19" i="110"/>
  <c r="J19" i="110"/>
  <c r="K19" i="110"/>
  <c r="L19" i="110"/>
  <c r="M19" i="110"/>
  <c r="N19" i="110"/>
  <c r="O19" i="110"/>
  <c r="P19" i="110"/>
  <c r="Q19" i="110"/>
  <c r="R19" i="110"/>
  <c r="S19" i="110"/>
  <c r="T19" i="110"/>
  <c r="U19" i="110"/>
  <c r="V19" i="110"/>
  <c r="W19" i="110"/>
  <c r="X19" i="110"/>
  <c r="Y19" i="110"/>
  <c r="Z19" i="110"/>
  <c r="AA19" i="110"/>
  <c r="AB19" i="110"/>
  <c r="AC19" i="110" s="1"/>
  <c r="AJ24" i="110"/>
  <c r="U16" i="109"/>
  <c r="O3" i="109"/>
  <c r="D10" i="109"/>
  <c r="D13" i="109"/>
  <c r="I8" i="109"/>
  <c r="Z8" i="108"/>
  <c r="I3" i="109"/>
  <c r="AG29" i="109"/>
  <c r="AG28" i="109"/>
  <c r="E27" i="109"/>
  <c r="AG26" i="109"/>
  <c r="AG25" i="109"/>
  <c r="F24" i="109"/>
  <c r="G24" i="109"/>
  <c r="H24" i="109"/>
  <c r="I24" i="109"/>
  <c r="J24" i="109"/>
  <c r="K24" i="109"/>
  <c r="L24" i="109"/>
  <c r="M24" i="109"/>
  <c r="N24" i="109"/>
  <c r="O24" i="109"/>
  <c r="P24" i="109"/>
  <c r="Q24" i="109"/>
  <c r="R24" i="109"/>
  <c r="S24" i="109"/>
  <c r="T24" i="109"/>
  <c r="U24" i="109"/>
  <c r="V24" i="109"/>
  <c r="W24" i="109"/>
  <c r="X24" i="109"/>
  <c r="Y24" i="109"/>
  <c r="Z24" i="109"/>
  <c r="AA24" i="109"/>
  <c r="AB24" i="109"/>
  <c r="AC24" i="109"/>
  <c r="AD24" i="109"/>
  <c r="AE24" i="109"/>
  <c r="AF24" i="109"/>
  <c r="E24" i="109"/>
  <c r="AG23" i="109"/>
  <c r="AG22" i="109"/>
  <c r="AG21" i="109"/>
  <c r="AG20" i="109"/>
  <c r="E19" i="109"/>
  <c r="AG18" i="109"/>
  <c r="AG17" i="109"/>
  <c r="E16" i="109"/>
  <c r="F16" i="109"/>
  <c r="G16" i="109"/>
  <c r="H16" i="109"/>
  <c r="I16" i="109"/>
  <c r="J16" i="109"/>
  <c r="K16" i="109"/>
  <c r="L16" i="109"/>
  <c r="M16" i="109"/>
  <c r="N16" i="109"/>
  <c r="O16" i="109"/>
  <c r="P16" i="109"/>
  <c r="Q16" i="109"/>
  <c r="R16" i="109"/>
  <c r="S16" i="109"/>
  <c r="T16" i="109"/>
  <c r="V16" i="109"/>
  <c r="X16" i="109"/>
  <c r="Y16" i="109"/>
  <c r="Z16" i="109"/>
  <c r="AA16" i="109"/>
  <c r="AB16" i="109"/>
  <c r="AC16" i="109"/>
  <c r="AD16" i="109"/>
  <c r="AE16" i="109"/>
  <c r="AF16" i="109"/>
  <c r="AG15" i="109"/>
  <c r="AG14" i="109"/>
  <c r="E13" i="109"/>
  <c r="AG12" i="109"/>
  <c r="AG11" i="109"/>
  <c r="E10" i="109"/>
  <c r="F10" i="109"/>
  <c r="G10" i="109"/>
  <c r="H10" i="109"/>
  <c r="I10" i="109"/>
  <c r="J10" i="109"/>
  <c r="K10" i="109"/>
  <c r="L10" i="109"/>
  <c r="M10" i="109"/>
  <c r="O10" i="109"/>
  <c r="P10" i="109"/>
  <c r="Q10" i="109"/>
  <c r="R10" i="109"/>
  <c r="S10" i="109"/>
  <c r="T10" i="109"/>
  <c r="U10" i="109"/>
  <c r="V10" i="109"/>
  <c r="W10" i="109"/>
  <c r="X10" i="109"/>
  <c r="Y10" i="109"/>
  <c r="Z10" i="109"/>
  <c r="AA10" i="109"/>
  <c r="AB10" i="109"/>
  <c r="AC10" i="109"/>
  <c r="AD10" i="109"/>
  <c r="AG9" i="109"/>
  <c r="AG8" i="109"/>
  <c r="E7" i="109"/>
  <c r="F7" i="109"/>
  <c r="G7" i="109"/>
  <c r="H7" i="109"/>
  <c r="I7" i="109"/>
  <c r="J7" i="109"/>
  <c r="K7" i="109"/>
  <c r="L7" i="109"/>
  <c r="M7" i="109"/>
  <c r="N7" i="109"/>
  <c r="O7" i="109"/>
  <c r="P7" i="109"/>
  <c r="Q7" i="109"/>
  <c r="R7" i="109"/>
  <c r="S7" i="109"/>
  <c r="T7" i="109"/>
  <c r="U7" i="109"/>
  <c r="V7" i="109"/>
  <c r="W7" i="109"/>
  <c r="X7" i="109"/>
  <c r="Y7" i="109"/>
  <c r="Z7" i="109"/>
  <c r="AA7" i="109"/>
  <c r="AB7" i="109"/>
  <c r="AC7" i="109"/>
  <c r="AD7" i="109"/>
  <c r="AE7" i="109"/>
  <c r="AG6" i="109"/>
  <c r="AG5" i="109"/>
  <c r="E4" i="109"/>
  <c r="F4" i="109"/>
  <c r="G4" i="109"/>
  <c r="H4" i="109"/>
  <c r="I4" i="109"/>
  <c r="J4" i="109"/>
  <c r="K4" i="109"/>
  <c r="L4" i="109"/>
  <c r="M4" i="109"/>
  <c r="N4" i="109"/>
  <c r="O4" i="109"/>
  <c r="P4" i="109"/>
  <c r="Q4" i="109"/>
  <c r="R4" i="109"/>
  <c r="S4" i="109"/>
  <c r="T4" i="109"/>
  <c r="U4" i="109"/>
  <c r="V4" i="109"/>
  <c r="W4" i="109"/>
  <c r="X4" i="109"/>
  <c r="Y4" i="109"/>
  <c r="Z4" i="109"/>
  <c r="AA4" i="109"/>
  <c r="AB4" i="109"/>
  <c r="AC4" i="109"/>
  <c r="AD4" i="109"/>
  <c r="AE4" i="109"/>
  <c r="AF4" i="109"/>
  <c r="AG3" i="109"/>
  <c r="F13" i="109"/>
  <c r="G13" i="109"/>
  <c r="H13" i="109"/>
  <c r="I13" i="109"/>
  <c r="J13" i="109"/>
  <c r="K13" i="109"/>
  <c r="L13" i="109"/>
  <c r="M13" i="109"/>
  <c r="O13" i="109"/>
  <c r="P13" i="109"/>
  <c r="Q13" i="109"/>
  <c r="R13" i="109"/>
  <c r="S13" i="109"/>
  <c r="T13" i="109"/>
  <c r="U13" i="109"/>
  <c r="V13" i="109"/>
  <c r="W13" i="109"/>
  <c r="X13" i="109"/>
  <c r="Y13" i="109"/>
  <c r="Z13" i="109"/>
  <c r="AA13" i="109"/>
  <c r="AB13" i="109"/>
  <c r="AC13" i="109"/>
  <c r="AD13" i="109"/>
  <c r="F27" i="109"/>
  <c r="G27" i="109"/>
  <c r="H27" i="109"/>
  <c r="I27" i="109"/>
  <c r="J27" i="109"/>
  <c r="K27" i="109"/>
  <c r="L27" i="109"/>
  <c r="M27" i="109"/>
  <c r="N27" i="109"/>
  <c r="O27" i="109"/>
  <c r="P27" i="109"/>
  <c r="Q27" i="109"/>
  <c r="R27" i="109"/>
  <c r="S27" i="109"/>
  <c r="T27" i="109"/>
  <c r="U27" i="109"/>
  <c r="V27" i="109"/>
  <c r="W27" i="109"/>
  <c r="X27" i="109"/>
  <c r="Y27" i="109"/>
  <c r="Z27" i="109"/>
  <c r="AA27" i="109"/>
  <c r="AB27" i="109"/>
  <c r="AC27" i="109"/>
  <c r="AD27" i="109"/>
  <c r="AE27" i="109"/>
  <c r="AF27" i="109"/>
  <c r="F19" i="109"/>
  <c r="G19" i="109"/>
  <c r="H19" i="109"/>
  <c r="I19" i="109"/>
  <c r="J19" i="109"/>
  <c r="K19" i="109"/>
  <c r="L19" i="109"/>
  <c r="M19" i="109"/>
  <c r="N19" i="109"/>
  <c r="O19" i="109"/>
  <c r="P19" i="109"/>
  <c r="Q19" i="109"/>
  <c r="R19" i="109"/>
  <c r="S19" i="109"/>
  <c r="T19" i="109"/>
  <c r="U19" i="109"/>
  <c r="V19" i="109"/>
  <c r="X19" i="109"/>
  <c r="Y19" i="109"/>
  <c r="Z19" i="109"/>
  <c r="AA19" i="109"/>
  <c r="AB19" i="109"/>
  <c r="AC19" i="109"/>
  <c r="AD19" i="109"/>
  <c r="AE19" i="109"/>
  <c r="AF19" i="109"/>
  <c r="AG24" i="109"/>
  <c r="R14" i="108"/>
  <c r="K14" i="108"/>
  <c r="K8" i="108"/>
  <c r="R3" i="108"/>
  <c r="L3" i="108"/>
  <c r="U8" i="107"/>
  <c r="AJ29" i="108"/>
  <c r="AJ28" i="108"/>
  <c r="H27" i="108"/>
  <c r="I27" i="108"/>
  <c r="J27" i="108"/>
  <c r="K27" i="108"/>
  <c r="L27" i="108"/>
  <c r="M27" i="108"/>
  <c r="N27" i="108"/>
  <c r="O27" i="108"/>
  <c r="P27" i="108"/>
  <c r="Q27" i="108"/>
  <c r="R27" i="108"/>
  <c r="S27" i="108"/>
  <c r="T27" i="108"/>
  <c r="U27" i="108"/>
  <c r="V27" i="108"/>
  <c r="W27" i="108"/>
  <c r="X27" i="108"/>
  <c r="Y27" i="108"/>
  <c r="Z27" i="108"/>
  <c r="AA27" i="108"/>
  <c r="AB27" i="108"/>
  <c r="AC27" i="108"/>
  <c r="AD27" i="108"/>
  <c r="AE27" i="108"/>
  <c r="AF27" i="108"/>
  <c r="AG27" i="108"/>
  <c r="AH27" i="108"/>
  <c r="F27" i="108"/>
  <c r="G27" i="108"/>
  <c r="E27" i="108"/>
  <c r="AJ26" i="108"/>
  <c r="AJ25" i="108"/>
  <c r="E24" i="108"/>
  <c r="F24" i="108"/>
  <c r="G24" i="108"/>
  <c r="H24" i="108"/>
  <c r="I24" i="108"/>
  <c r="J24" i="108"/>
  <c r="K24" i="108"/>
  <c r="L24" i="108"/>
  <c r="M24" i="108"/>
  <c r="N24" i="108"/>
  <c r="O24" i="108"/>
  <c r="P24" i="108"/>
  <c r="Q24" i="108"/>
  <c r="R24" i="108"/>
  <c r="S24" i="108"/>
  <c r="T24" i="108"/>
  <c r="U24" i="108"/>
  <c r="V24" i="108"/>
  <c r="W24" i="108"/>
  <c r="X24" i="108"/>
  <c r="Y24" i="108"/>
  <c r="Z24" i="108"/>
  <c r="AA24" i="108"/>
  <c r="AB24" i="108"/>
  <c r="AC24" i="108"/>
  <c r="AD24" i="108"/>
  <c r="AE24" i="108"/>
  <c r="AF24" i="108"/>
  <c r="AG24" i="108"/>
  <c r="AH24" i="108"/>
  <c r="AJ23" i="108"/>
  <c r="AJ22" i="108"/>
  <c r="AJ21" i="108"/>
  <c r="AJ20" i="108"/>
  <c r="E19" i="108"/>
  <c r="F19" i="108"/>
  <c r="G19" i="108"/>
  <c r="H19" i="108"/>
  <c r="I19" i="108"/>
  <c r="J19" i="108"/>
  <c r="K19" i="108"/>
  <c r="L19" i="108"/>
  <c r="M19" i="108"/>
  <c r="N19" i="108"/>
  <c r="O19" i="108"/>
  <c r="P19" i="108"/>
  <c r="Q19" i="108"/>
  <c r="R19" i="108"/>
  <c r="S19" i="108"/>
  <c r="T19" i="108"/>
  <c r="U19" i="108"/>
  <c r="AJ18" i="108"/>
  <c r="AJ17" i="108"/>
  <c r="E16" i="108"/>
  <c r="F16" i="108"/>
  <c r="G16" i="108"/>
  <c r="H16" i="108"/>
  <c r="I16" i="108"/>
  <c r="J16" i="108"/>
  <c r="K16" i="108"/>
  <c r="L16" i="108"/>
  <c r="M16" i="108"/>
  <c r="N16" i="108"/>
  <c r="O16" i="108"/>
  <c r="P16" i="108"/>
  <c r="Q16" i="108"/>
  <c r="R16" i="108"/>
  <c r="S16" i="108"/>
  <c r="T16" i="108"/>
  <c r="U16" i="108"/>
  <c r="V16" i="108"/>
  <c r="AJ15" i="108"/>
  <c r="AJ14" i="108"/>
  <c r="F13" i="108"/>
  <c r="G13" i="108"/>
  <c r="H13" i="108"/>
  <c r="I13" i="108"/>
  <c r="J13" i="108"/>
  <c r="K13" i="108"/>
  <c r="L13" i="108"/>
  <c r="M13" i="108"/>
  <c r="N13" i="108"/>
  <c r="O13" i="108"/>
  <c r="P13" i="108"/>
  <c r="Q13" i="108"/>
  <c r="R13" i="108"/>
  <c r="S13" i="108"/>
  <c r="T13" i="108"/>
  <c r="U13" i="108"/>
  <c r="V13" i="108"/>
  <c r="W13" i="108"/>
  <c r="X13" i="108"/>
  <c r="Y13" i="108"/>
  <c r="Z13" i="108"/>
  <c r="AA13" i="108"/>
  <c r="AB13" i="108"/>
  <c r="AC13" i="108"/>
  <c r="AD13" i="108"/>
  <c r="AE13" i="108"/>
  <c r="AF13" i="108"/>
  <c r="AG13" i="108"/>
  <c r="AH13" i="108"/>
  <c r="AI13" i="108"/>
  <c r="E13" i="108"/>
  <c r="AJ12" i="108"/>
  <c r="AJ11" i="108"/>
  <c r="F10" i="108"/>
  <c r="G10" i="108"/>
  <c r="H10" i="108"/>
  <c r="I10" i="108"/>
  <c r="J10" i="108"/>
  <c r="K10" i="108"/>
  <c r="L10" i="108"/>
  <c r="M10" i="108"/>
  <c r="N10" i="108"/>
  <c r="O10" i="108"/>
  <c r="P10" i="108"/>
  <c r="Q10" i="108"/>
  <c r="R10" i="108"/>
  <c r="S10" i="108"/>
  <c r="T10" i="108"/>
  <c r="U10" i="108"/>
  <c r="V10" i="108"/>
  <c r="E10" i="108"/>
  <c r="AJ9" i="108"/>
  <c r="AJ8" i="108"/>
  <c r="E7" i="108"/>
  <c r="F7" i="108"/>
  <c r="G7" i="108"/>
  <c r="H7" i="108"/>
  <c r="I7" i="108"/>
  <c r="J7" i="108"/>
  <c r="K7" i="108"/>
  <c r="L7" i="108"/>
  <c r="M7" i="108"/>
  <c r="N7" i="108"/>
  <c r="O7" i="108"/>
  <c r="P7" i="108"/>
  <c r="Q7" i="108"/>
  <c r="R7" i="108"/>
  <c r="S7" i="108"/>
  <c r="T7" i="108"/>
  <c r="U7" i="108"/>
  <c r="V7" i="108"/>
  <c r="W7" i="108"/>
  <c r="X7" i="108"/>
  <c r="Y7" i="108"/>
  <c r="Z7" i="108"/>
  <c r="AA7" i="108"/>
  <c r="AB7" i="108"/>
  <c r="AC7" i="108"/>
  <c r="AD7" i="108"/>
  <c r="AE7" i="108"/>
  <c r="AF7" i="108"/>
  <c r="AG7" i="108"/>
  <c r="AH7" i="108"/>
  <c r="AI7" i="108"/>
  <c r="AJ6" i="108"/>
  <c r="AJ5" i="108"/>
  <c r="F4" i="108"/>
  <c r="G4" i="108"/>
  <c r="H4" i="108"/>
  <c r="I4" i="108"/>
  <c r="J4" i="108"/>
  <c r="K4" i="108"/>
  <c r="L4" i="108"/>
  <c r="M4" i="108"/>
  <c r="N4" i="108"/>
  <c r="O4" i="108"/>
  <c r="P4" i="108"/>
  <c r="Q4" i="108"/>
  <c r="R4" i="108"/>
  <c r="S4" i="108"/>
  <c r="T4" i="108"/>
  <c r="U4" i="108"/>
  <c r="E4" i="108"/>
  <c r="AJ3" i="108"/>
  <c r="AJ5" i="107"/>
  <c r="AI16" i="107"/>
  <c r="AI10" i="107"/>
  <c r="AH10" i="107"/>
  <c r="AI4" i="107"/>
  <c r="AH4" i="107"/>
  <c r="AD3" i="107"/>
  <c r="AJ27" i="108"/>
  <c r="AJ24" i="108"/>
  <c r="U9" i="107"/>
  <c r="U3" i="107"/>
  <c r="E16" i="107"/>
  <c r="E4" i="107"/>
  <c r="G10" i="107"/>
  <c r="AJ29" i="107"/>
  <c r="AJ28" i="107"/>
  <c r="E27" i="107"/>
  <c r="AJ26" i="107"/>
  <c r="AJ25" i="107"/>
  <c r="L24" i="107"/>
  <c r="M24" i="107"/>
  <c r="N24" i="107"/>
  <c r="O24" i="107"/>
  <c r="P24" i="107"/>
  <c r="Q24" i="107"/>
  <c r="R24" i="107"/>
  <c r="S24" i="107"/>
  <c r="T24" i="107"/>
  <c r="U24" i="107"/>
  <c r="V24" i="107"/>
  <c r="W24" i="107"/>
  <c r="X24" i="107"/>
  <c r="Y24" i="107"/>
  <c r="Z24" i="107"/>
  <c r="AA24" i="107"/>
  <c r="AB24" i="107"/>
  <c r="AC24" i="107"/>
  <c r="AD24" i="107"/>
  <c r="AE24" i="107"/>
  <c r="AF24" i="107"/>
  <c r="AG24" i="107"/>
  <c r="AH24" i="107"/>
  <c r="H24" i="107"/>
  <c r="I24" i="107"/>
  <c r="J24" i="107"/>
  <c r="K24" i="107"/>
  <c r="F24" i="107"/>
  <c r="G24" i="107"/>
  <c r="E24" i="107"/>
  <c r="AJ23" i="107"/>
  <c r="AJ22" i="107"/>
  <c r="AJ21" i="107"/>
  <c r="AJ20" i="107"/>
  <c r="AJ18" i="107"/>
  <c r="AJ17" i="107"/>
  <c r="F16" i="107"/>
  <c r="G16" i="107"/>
  <c r="H16" i="107"/>
  <c r="I16" i="107"/>
  <c r="J16" i="107"/>
  <c r="K16" i="107"/>
  <c r="L16" i="107"/>
  <c r="M16" i="107"/>
  <c r="N16" i="107"/>
  <c r="O16" i="107"/>
  <c r="P16" i="107"/>
  <c r="Q16" i="107"/>
  <c r="R16" i="107"/>
  <c r="S16" i="107"/>
  <c r="T16" i="107"/>
  <c r="U16" i="107"/>
  <c r="V16" i="107"/>
  <c r="W16" i="107"/>
  <c r="X16" i="107"/>
  <c r="Y16" i="107"/>
  <c r="Z16" i="107"/>
  <c r="AA16" i="107"/>
  <c r="AB16" i="107"/>
  <c r="AC16" i="107"/>
  <c r="AD16" i="107"/>
  <c r="AE16" i="107"/>
  <c r="AF16" i="107"/>
  <c r="AG16" i="107"/>
  <c r="AH16" i="107"/>
  <c r="AJ15" i="107"/>
  <c r="AJ14" i="107"/>
  <c r="AJ12" i="107"/>
  <c r="AJ11" i="107"/>
  <c r="F10" i="107"/>
  <c r="H10" i="107"/>
  <c r="I10" i="107"/>
  <c r="J10" i="107"/>
  <c r="K10" i="107"/>
  <c r="L10" i="107"/>
  <c r="M10" i="107"/>
  <c r="N10" i="107"/>
  <c r="O10" i="107"/>
  <c r="P10" i="107"/>
  <c r="Q10" i="107"/>
  <c r="R10" i="107"/>
  <c r="S10" i="107"/>
  <c r="T10" i="107"/>
  <c r="U10" i="107"/>
  <c r="V10" i="107"/>
  <c r="W10" i="107"/>
  <c r="X10" i="107"/>
  <c r="Y10" i="107"/>
  <c r="Z10" i="107"/>
  <c r="AA10" i="107"/>
  <c r="AB10" i="107"/>
  <c r="AC10" i="107"/>
  <c r="AD10" i="107"/>
  <c r="AE10" i="107"/>
  <c r="AF10" i="107"/>
  <c r="AG10" i="107"/>
  <c r="AJ9" i="107"/>
  <c r="AJ8" i="107"/>
  <c r="F7" i="107"/>
  <c r="G7" i="107"/>
  <c r="H7" i="107"/>
  <c r="I7" i="107"/>
  <c r="J7" i="107"/>
  <c r="K7" i="107"/>
  <c r="L7" i="107"/>
  <c r="M7" i="107"/>
  <c r="N7" i="107"/>
  <c r="O7" i="107"/>
  <c r="P7" i="107"/>
  <c r="Q7" i="107"/>
  <c r="R7" i="107"/>
  <c r="S7" i="107"/>
  <c r="T7" i="107"/>
  <c r="U7" i="107"/>
  <c r="V7" i="107"/>
  <c r="W7" i="107"/>
  <c r="X7" i="107"/>
  <c r="Y7" i="107"/>
  <c r="Z7" i="107"/>
  <c r="AA7" i="107"/>
  <c r="AB7" i="107"/>
  <c r="AC7" i="107"/>
  <c r="AD7" i="107"/>
  <c r="AE7" i="107"/>
  <c r="AF7" i="107"/>
  <c r="AG7" i="107"/>
  <c r="AH7" i="107"/>
  <c r="AI7" i="107"/>
  <c r="AJ6" i="107"/>
  <c r="F4" i="107"/>
  <c r="G4" i="107"/>
  <c r="H4" i="107"/>
  <c r="I4" i="107"/>
  <c r="J4" i="107"/>
  <c r="K4" i="107"/>
  <c r="L4" i="107"/>
  <c r="M4" i="107"/>
  <c r="N4" i="107"/>
  <c r="O4" i="107"/>
  <c r="P4" i="107"/>
  <c r="Q4" i="107"/>
  <c r="R4" i="107"/>
  <c r="S4" i="107"/>
  <c r="T4" i="107"/>
  <c r="U4" i="107"/>
  <c r="V4" i="107"/>
  <c r="W4" i="107"/>
  <c r="X4" i="107"/>
  <c r="Y4" i="107"/>
  <c r="Z4" i="107"/>
  <c r="AA4" i="107"/>
  <c r="AB4" i="107"/>
  <c r="AC4" i="107"/>
  <c r="AD4" i="107"/>
  <c r="AE4" i="107"/>
  <c r="AF4" i="107"/>
  <c r="AG4" i="107"/>
  <c r="AJ3" i="107"/>
  <c r="AJ7" i="107"/>
  <c r="F13" i="107"/>
  <c r="G13" i="107"/>
  <c r="H13" i="107"/>
  <c r="I13" i="107"/>
  <c r="J13" i="107"/>
  <c r="K13" i="107"/>
  <c r="L13" i="107"/>
  <c r="M13" i="107"/>
  <c r="N13" i="107"/>
  <c r="O13" i="107"/>
  <c r="P13" i="107"/>
  <c r="Q13" i="107"/>
  <c r="R13" i="107"/>
  <c r="S13" i="107"/>
  <c r="T13" i="107"/>
  <c r="U13" i="107"/>
  <c r="V13" i="107"/>
  <c r="W13" i="107"/>
  <c r="X13" i="107"/>
  <c r="Y13" i="107"/>
  <c r="Z13" i="107"/>
  <c r="AA13" i="107"/>
  <c r="AB13" i="107"/>
  <c r="AC13" i="107"/>
  <c r="AD13" i="107"/>
  <c r="AE13" i="107"/>
  <c r="AF13" i="107"/>
  <c r="AG13" i="107"/>
  <c r="AH13" i="107"/>
  <c r="AI13" i="107"/>
  <c r="AJ16" i="107"/>
  <c r="F27" i="107"/>
  <c r="G27" i="107"/>
  <c r="H27" i="107"/>
  <c r="I27" i="107"/>
  <c r="J27" i="107"/>
  <c r="K27" i="107"/>
  <c r="L27" i="107"/>
  <c r="M27" i="107"/>
  <c r="N27" i="107"/>
  <c r="O27" i="107"/>
  <c r="P27" i="107"/>
  <c r="Q27" i="107"/>
  <c r="R27" i="107"/>
  <c r="S27" i="107"/>
  <c r="T27" i="107"/>
  <c r="U27" i="107"/>
  <c r="V27" i="107"/>
  <c r="W27" i="107"/>
  <c r="X27" i="107"/>
  <c r="Y27" i="107"/>
  <c r="Z27" i="107"/>
  <c r="AA27" i="107"/>
  <c r="AB27" i="107"/>
  <c r="AC27" i="107"/>
  <c r="AD27" i="107"/>
  <c r="AE27" i="107"/>
  <c r="AF27" i="107"/>
  <c r="AG27" i="107"/>
  <c r="AH27" i="107"/>
  <c r="AJ27" i="107"/>
  <c r="AJ4" i="107"/>
  <c r="F19" i="107"/>
  <c r="G19" i="107"/>
  <c r="H19" i="107"/>
  <c r="I19" i="107"/>
  <c r="J19" i="107"/>
  <c r="K19" i="107"/>
  <c r="L19" i="107"/>
  <c r="M19" i="107"/>
  <c r="N19" i="107"/>
  <c r="O19" i="107"/>
  <c r="P19" i="107"/>
  <c r="Q19" i="107"/>
  <c r="R19" i="107"/>
  <c r="S19" i="107"/>
  <c r="T19" i="107"/>
  <c r="U19" i="107"/>
  <c r="V19" i="107"/>
  <c r="W19" i="107"/>
  <c r="X19" i="107"/>
  <c r="Y19" i="107"/>
  <c r="Z19" i="107"/>
  <c r="AA19" i="107"/>
  <c r="AB19" i="107"/>
  <c r="AC19" i="107"/>
  <c r="AD19" i="107"/>
  <c r="AE19" i="107"/>
  <c r="AF19" i="107"/>
  <c r="AG19" i="107"/>
  <c r="AH19" i="107"/>
  <c r="AI19" i="107"/>
  <c r="AJ24" i="107"/>
  <c r="AJ10" i="107"/>
  <c r="AJ19" i="107"/>
  <c r="AJ13" i="107"/>
  <c r="AI29" i="47"/>
  <c r="AI28" i="47"/>
  <c r="E27" i="47"/>
  <c r="F27" i="47"/>
  <c r="AI26" i="47"/>
  <c r="AI25" i="47"/>
  <c r="E24" i="47"/>
  <c r="F24" i="47"/>
  <c r="AI23" i="47"/>
  <c r="AI22" i="47"/>
  <c r="AI21" i="47"/>
  <c r="AI20" i="47"/>
  <c r="E19" i="47"/>
  <c r="F19" i="47"/>
  <c r="AI18" i="47"/>
  <c r="AI17" i="47"/>
  <c r="E16" i="47"/>
  <c r="F16" i="47"/>
  <c r="G16" i="47"/>
  <c r="H16" i="47"/>
  <c r="I16" i="47"/>
  <c r="J16" i="47"/>
  <c r="K16" i="47"/>
  <c r="L16" i="47"/>
  <c r="M16" i="47"/>
  <c r="N16" i="47"/>
  <c r="O16" i="47"/>
  <c r="P16" i="47"/>
  <c r="Q16" i="47"/>
  <c r="R16" i="47"/>
  <c r="S16" i="47"/>
  <c r="T16" i="47"/>
  <c r="U16" i="47"/>
  <c r="V16" i="47"/>
  <c r="W16" i="47"/>
  <c r="X16" i="47"/>
  <c r="Y16" i="47"/>
  <c r="Z16" i="47"/>
  <c r="AA16" i="47"/>
  <c r="AB16" i="47"/>
  <c r="AC16" i="47"/>
  <c r="AI15" i="47"/>
  <c r="AI14" i="47"/>
  <c r="E13" i="47"/>
  <c r="F13" i="47"/>
  <c r="AI12" i="47"/>
  <c r="AI11" i="47"/>
  <c r="E10" i="47"/>
  <c r="AI9" i="47"/>
  <c r="AI8" i="47"/>
  <c r="E7" i="47"/>
  <c r="F7" i="47"/>
  <c r="AI6" i="47"/>
  <c r="AI5" i="47"/>
  <c r="E4" i="47"/>
  <c r="F4" i="47"/>
  <c r="AI3" i="47"/>
  <c r="AD16" i="47"/>
  <c r="AE16" i="47"/>
  <c r="AF16" i="47"/>
  <c r="AG16" i="47"/>
  <c r="AH16" i="47"/>
  <c r="G7" i="47"/>
  <c r="H7" i="47"/>
  <c r="I7" i="47"/>
  <c r="J7" i="47"/>
  <c r="K7" i="47"/>
  <c r="L7" i="47"/>
  <c r="M7" i="47"/>
  <c r="N7" i="47"/>
  <c r="O7" i="47"/>
  <c r="P7" i="47"/>
  <c r="Q7" i="47"/>
  <c r="R7" i="47"/>
  <c r="S7" i="47"/>
  <c r="T7" i="47"/>
  <c r="U7" i="47"/>
  <c r="V7" i="47"/>
  <c r="W7" i="47"/>
  <c r="X7" i="47"/>
  <c r="Y7" i="47"/>
  <c r="Z7" i="47"/>
  <c r="AA7" i="47"/>
  <c r="AB7" i="47"/>
  <c r="AC7" i="47"/>
  <c r="AD7" i="47"/>
  <c r="AE7" i="47"/>
  <c r="AF7" i="47"/>
  <c r="AG7" i="47"/>
  <c r="AH7" i="47"/>
  <c r="F10" i="47"/>
  <c r="G10" i="47"/>
  <c r="H10" i="47"/>
  <c r="I10" i="47"/>
  <c r="J10" i="47"/>
  <c r="K10" i="47"/>
  <c r="L10" i="47"/>
  <c r="M10" i="47"/>
  <c r="N10" i="47"/>
  <c r="O10" i="47"/>
  <c r="P10" i="47"/>
  <c r="Q10" i="47"/>
  <c r="R10" i="47"/>
  <c r="S10" i="47"/>
  <c r="T10" i="47"/>
  <c r="U10" i="47"/>
  <c r="V10" i="47"/>
  <c r="W10" i="47"/>
  <c r="X10" i="47"/>
  <c r="Y10" i="47"/>
  <c r="Z10" i="47"/>
  <c r="AA10" i="47"/>
  <c r="AB10" i="47"/>
  <c r="AC10" i="47"/>
  <c r="AD10" i="47"/>
  <c r="AE10" i="47"/>
  <c r="AF10" i="47"/>
  <c r="AG10" i="47"/>
  <c r="AH10" i="47"/>
  <c r="G13" i="47"/>
  <c r="H13" i="47"/>
  <c r="I13" i="47"/>
  <c r="J13" i="47"/>
  <c r="K13" i="47"/>
  <c r="L13" i="47"/>
  <c r="M13" i="47"/>
  <c r="N13" i="47"/>
  <c r="O13" i="47"/>
  <c r="P13" i="47"/>
  <c r="Q13" i="47"/>
  <c r="R13" i="47"/>
  <c r="S13" i="47"/>
  <c r="T13" i="47"/>
  <c r="U13" i="47"/>
  <c r="V13" i="47"/>
  <c r="W13" i="47"/>
  <c r="X13" i="47"/>
  <c r="Y13" i="47"/>
  <c r="Z13" i="47"/>
  <c r="AA13" i="47"/>
  <c r="AB13" i="47"/>
  <c r="AC13" i="47"/>
  <c r="AD13" i="47"/>
  <c r="AE13" i="47"/>
  <c r="AF13" i="47"/>
  <c r="AG13" i="47"/>
  <c r="AH13" i="47"/>
  <c r="AI16" i="47"/>
  <c r="AI7" i="47"/>
  <c r="AI13" i="47"/>
  <c r="AI10" i="47"/>
  <c r="G4" i="47"/>
  <c r="H4" i="47"/>
  <c r="I4" i="47"/>
  <c r="J4" i="47"/>
  <c r="K4" i="47"/>
  <c r="L4" i="47"/>
  <c r="M4" i="47"/>
  <c r="N4" i="47"/>
  <c r="O4" i="47"/>
  <c r="P4" i="47"/>
  <c r="Q4" i="47"/>
  <c r="R4" i="47"/>
  <c r="S4" i="47"/>
  <c r="T4" i="47"/>
  <c r="U4" i="47"/>
  <c r="V4" i="47"/>
  <c r="W4" i="47"/>
  <c r="X4" i="47"/>
  <c r="Y4" i="47"/>
  <c r="Z4" i="47"/>
  <c r="AA4" i="47"/>
  <c r="AB4" i="47"/>
  <c r="AC4" i="47"/>
  <c r="AD4" i="47"/>
  <c r="AE4" i="47"/>
  <c r="AF4" i="47"/>
  <c r="AG4" i="47"/>
  <c r="AH4" i="47"/>
  <c r="AI27" i="47"/>
  <c r="G27" i="47"/>
  <c r="H27" i="47"/>
  <c r="I27" i="47"/>
  <c r="J27" i="47"/>
  <c r="K27" i="47"/>
  <c r="L27" i="47"/>
  <c r="M27" i="47"/>
  <c r="N27" i="47"/>
  <c r="O27" i="47"/>
  <c r="P27" i="47"/>
  <c r="Q27" i="47"/>
  <c r="R27" i="47"/>
  <c r="S27" i="47"/>
  <c r="T27" i="47"/>
  <c r="U27" i="47"/>
  <c r="V27" i="47"/>
  <c r="W27" i="47"/>
  <c r="X27" i="47"/>
  <c r="Y27" i="47"/>
  <c r="Z27" i="47"/>
  <c r="AA27" i="47"/>
  <c r="AB27" i="47"/>
  <c r="AC27" i="47"/>
  <c r="AD27" i="47"/>
  <c r="AE27" i="47"/>
  <c r="AF27" i="47"/>
  <c r="AG27" i="47"/>
  <c r="AH27" i="47"/>
  <c r="G24" i="47"/>
  <c r="H24" i="47"/>
  <c r="I24" i="47"/>
  <c r="J24" i="47"/>
  <c r="K24" i="47"/>
  <c r="L24" i="47"/>
  <c r="M24" i="47"/>
  <c r="N24" i="47"/>
  <c r="O24" i="47"/>
  <c r="P24" i="47"/>
  <c r="Q24" i="47"/>
  <c r="R24" i="47"/>
  <c r="S24" i="47"/>
  <c r="T24" i="47"/>
  <c r="U24" i="47"/>
  <c r="V24" i="47"/>
  <c r="W24" i="47"/>
  <c r="X24" i="47"/>
  <c r="Y24" i="47"/>
  <c r="Z24" i="47"/>
  <c r="AA24" i="47"/>
  <c r="AB24" i="47"/>
  <c r="AC24" i="47"/>
  <c r="AD24" i="47"/>
  <c r="AE24" i="47"/>
  <c r="AF24" i="47"/>
  <c r="AG24" i="47"/>
  <c r="AH24" i="47"/>
  <c r="G19" i="47"/>
  <c r="H19" i="47"/>
  <c r="I19" i="47"/>
  <c r="J19" i="47"/>
  <c r="K19" i="47"/>
  <c r="L19" i="47"/>
  <c r="M19" i="47"/>
  <c r="N19" i="47"/>
  <c r="O19" i="47"/>
  <c r="P19" i="47"/>
  <c r="Q19" i="47"/>
  <c r="R19" i="47"/>
  <c r="S19" i="47"/>
  <c r="T19" i="47"/>
  <c r="U19" i="47"/>
  <c r="V19" i="47"/>
  <c r="W19" i="47"/>
  <c r="X19" i="47"/>
  <c r="Y19" i="47"/>
  <c r="Z19" i="47"/>
  <c r="AA19" i="47"/>
  <c r="AB19" i="47"/>
  <c r="AC19" i="47"/>
  <c r="AD19" i="47"/>
  <c r="AE19" i="47"/>
  <c r="AF19" i="47"/>
  <c r="AG19" i="47"/>
  <c r="AH19" i="47"/>
  <c r="AI24" i="47"/>
  <c r="AI19" i="47"/>
  <c r="AI4" i="47"/>
  <c r="V19" i="108"/>
  <c r="W19" i="108"/>
  <c r="X19" i="108"/>
  <c r="Y19" i="108"/>
  <c r="Z19" i="108"/>
  <c r="AA19" i="108"/>
  <c r="AB19" i="108"/>
  <c r="AC19" i="108"/>
  <c r="AD19" i="108"/>
  <c r="AE19" i="108"/>
  <c r="AF19" i="108"/>
  <c r="AG19" i="108"/>
  <c r="AH19" i="108"/>
  <c r="AI19" i="108"/>
  <c r="W16" i="108"/>
  <c r="X16" i="108"/>
  <c r="Y16" i="108"/>
  <c r="Z16" i="108"/>
  <c r="AA16" i="108"/>
  <c r="AB16" i="108"/>
  <c r="AC16" i="108"/>
  <c r="AD16" i="108"/>
  <c r="AE16" i="108"/>
  <c r="AF16" i="108"/>
  <c r="AG16" i="108"/>
  <c r="AH16" i="108"/>
  <c r="AI16" i="108"/>
  <c r="W10" i="108"/>
  <c r="X10" i="108"/>
  <c r="Y10" i="108"/>
  <c r="Z10" i="108"/>
  <c r="AA10" i="108"/>
  <c r="AB10" i="108"/>
  <c r="AC10" i="108"/>
  <c r="AD10" i="108"/>
  <c r="AE10" i="108"/>
  <c r="AF10" i="108"/>
  <c r="AG10" i="108"/>
  <c r="AH10" i="108"/>
  <c r="AI10" i="108"/>
  <c r="AJ13" i="108"/>
  <c r="V4" i="108"/>
  <c r="W4" i="108"/>
  <c r="X4" i="108"/>
  <c r="Y4" i="108"/>
  <c r="Z4" i="108"/>
  <c r="AA4" i="108"/>
  <c r="AB4" i="108"/>
  <c r="AC4" i="108"/>
  <c r="AD4" i="108"/>
  <c r="AE4" i="108"/>
  <c r="AF4" i="108"/>
  <c r="AG4" i="108"/>
  <c r="AH4" i="108"/>
  <c r="AI4" i="108"/>
  <c r="AJ7" i="108"/>
  <c r="AG27" i="109"/>
  <c r="AJ4" i="108"/>
  <c r="AJ16" i="108"/>
  <c r="AJ19" i="108"/>
  <c r="AJ10" i="108"/>
  <c r="AJ27" i="110"/>
  <c r="AF7" i="109"/>
  <c r="AG7" i="109"/>
  <c r="AG4" i="109"/>
  <c r="AE10" i="109"/>
  <c r="AF10" i="109"/>
  <c r="AE13" i="109"/>
  <c r="AF13" i="109"/>
  <c r="AG19" i="109"/>
  <c r="AG16" i="109"/>
  <c r="AG13" i="109"/>
  <c r="AG10" i="109"/>
  <c r="AD19" i="110" l="1"/>
  <c r="AE19" i="110" s="1"/>
  <c r="AF19" i="110" s="1"/>
  <c r="AG19" i="110" s="1"/>
  <c r="AH19" i="110" s="1"/>
  <c r="AI19" i="110" s="1"/>
  <c r="AJ16" i="110"/>
  <c r="X7" i="110"/>
  <c r="Y7" i="110" s="1"/>
  <c r="Z7" i="110" s="1"/>
  <c r="AA7" i="110" s="1"/>
  <c r="AB7" i="110" s="1"/>
  <c r="AC7" i="110" s="1"/>
  <c r="AD7" i="110" s="1"/>
  <c r="AE7" i="110" s="1"/>
  <c r="AF7" i="110" s="1"/>
  <c r="AG7" i="110" s="1"/>
  <c r="AH7" i="110" s="1"/>
  <c r="AI7" i="110" s="1"/>
  <c r="AJ4" i="110"/>
  <c r="Y13" i="110"/>
  <c r="Z13" i="110" s="1"/>
  <c r="AA13" i="110" s="1"/>
  <c r="AB13" i="110" s="1"/>
  <c r="AC13" i="110" s="1"/>
  <c r="AD13" i="110" s="1"/>
  <c r="AE13" i="110" s="1"/>
  <c r="AF13" i="110" s="1"/>
  <c r="AG13" i="110" s="1"/>
  <c r="AH13" i="110" s="1"/>
  <c r="AI13" i="110" s="1"/>
  <c r="AJ10" i="110"/>
  <c r="AI13" i="111"/>
  <c r="AI19" i="111"/>
  <c r="AI27" i="111"/>
  <c r="AJ19" i="110" l="1"/>
  <c r="AJ7" i="110"/>
  <c r="AJ13" i="110"/>
</calcChain>
</file>

<file path=xl/sharedStrings.xml><?xml version="1.0" encoding="utf-8"?>
<sst xmlns="http://schemas.openxmlformats.org/spreadsheetml/2006/main" count="853" uniqueCount="35">
  <si>
    <t>90-6-22 (500)</t>
    <phoneticPr fontId="2" type="noConversion"/>
  </si>
  <si>
    <t>8-6-91-8 (8)</t>
    <phoneticPr fontId="2" type="noConversion"/>
  </si>
  <si>
    <t>140-6-11-8(140)</t>
    <phoneticPr fontId="2" type="noConversion"/>
  </si>
  <si>
    <t>6.5-6-101-8 (42)</t>
    <phoneticPr fontId="2" type="noConversion"/>
  </si>
  <si>
    <t>前月剩餘量</t>
    <phoneticPr fontId="2" type="noConversion"/>
  </si>
  <si>
    <r>
      <rPr>
        <sz val="11"/>
        <rFont val="微軟正黑體"/>
        <family val="2"/>
        <charset val="136"/>
      </rPr>
      <t>日期</t>
    </r>
  </si>
  <si>
    <r>
      <rPr>
        <sz val="11"/>
        <rFont val="微軟正黑體"/>
        <family val="2"/>
        <charset val="136"/>
      </rPr>
      <t>星期</t>
    </r>
  </si>
  <si>
    <r>
      <rPr>
        <sz val="11"/>
        <rFont val="微軟正黑體"/>
        <family val="2"/>
        <charset val="136"/>
      </rPr>
      <t>訂單量</t>
    </r>
  </si>
  <si>
    <r>
      <rPr>
        <sz val="11"/>
        <rFont val="微軟正黑體"/>
        <family val="2"/>
        <charset val="136"/>
      </rPr>
      <t>加工數量</t>
    </r>
  </si>
  <si>
    <r>
      <rPr>
        <sz val="11"/>
        <rFont val="微軟正黑體"/>
        <family val="2"/>
        <charset val="136"/>
      </rPr>
      <t>報廢</t>
    </r>
    <r>
      <rPr>
        <sz val="11"/>
        <rFont val="Calibri"/>
        <family val="2"/>
      </rPr>
      <t>/</t>
    </r>
    <r>
      <rPr>
        <sz val="11"/>
        <rFont val="微軟正黑體"/>
        <family val="2"/>
        <charset val="136"/>
      </rPr>
      <t>退貨</t>
    </r>
  </si>
  <si>
    <r>
      <rPr>
        <sz val="11"/>
        <rFont val="微軟正黑體"/>
        <family val="2"/>
        <charset val="136"/>
      </rPr>
      <t>成品庫存量</t>
    </r>
  </si>
  <si>
    <r>
      <t>CHF</t>
    </r>
    <r>
      <rPr>
        <sz val="11"/>
        <rFont val="微軟正黑體"/>
        <family val="2"/>
        <charset val="136"/>
      </rPr>
      <t>生產量</t>
    </r>
    <phoneticPr fontId="1" type="noConversion"/>
  </si>
  <si>
    <r>
      <rPr>
        <sz val="11"/>
        <rFont val="微軟正黑體"/>
        <family val="2"/>
        <charset val="136"/>
      </rPr>
      <t>鍛件庫存量</t>
    </r>
    <phoneticPr fontId="1" type="noConversion"/>
  </si>
  <si>
    <r>
      <rPr>
        <sz val="11"/>
        <rFont val="微軟正黑體"/>
        <family val="2"/>
        <charset val="136"/>
      </rPr>
      <t>實際出貨量</t>
    </r>
  </si>
  <si>
    <r>
      <rPr>
        <sz val="11"/>
        <rFont val="微軟正黑體"/>
        <family val="2"/>
        <charset val="136"/>
      </rPr>
      <t>鍛件實交數量</t>
    </r>
  </si>
  <si>
    <r>
      <rPr>
        <sz val="11"/>
        <rFont val="微軟正黑體"/>
        <family val="2"/>
        <charset val="136"/>
      </rPr>
      <t>鍛件庫存量</t>
    </r>
  </si>
  <si>
    <r>
      <rPr>
        <sz val="12"/>
        <rFont val="微軟正黑體"/>
        <family val="2"/>
        <charset val="136"/>
      </rPr>
      <t>圖號</t>
    </r>
  </si>
  <si>
    <r>
      <rPr>
        <sz val="11"/>
        <rFont val="微軟正黑體"/>
        <family val="2"/>
        <charset val="136"/>
      </rPr>
      <t>總計</t>
    </r>
  </si>
  <si>
    <r>
      <rPr>
        <sz val="11"/>
        <rFont val="微軟正黑體"/>
        <family val="2"/>
        <charset val="136"/>
      </rPr>
      <t>日</t>
    </r>
  </si>
  <si>
    <r>
      <rPr>
        <sz val="11"/>
        <rFont val="微軟正黑體"/>
        <family val="2"/>
        <charset val="136"/>
      </rPr>
      <t>一</t>
    </r>
  </si>
  <si>
    <r>
      <rPr>
        <sz val="11"/>
        <rFont val="微軟正黑體"/>
        <family val="2"/>
        <charset val="136"/>
      </rPr>
      <t>二</t>
    </r>
  </si>
  <si>
    <r>
      <rPr>
        <sz val="11"/>
        <rFont val="微軟正黑體"/>
        <family val="2"/>
        <charset val="136"/>
      </rPr>
      <t>三</t>
    </r>
  </si>
  <si>
    <r>
      <rPr>
        <sz val="11"/>
        <rFont val="微軟正黑體"/>
        <family val="2"/>
        <charset val="136"/>
      </rPr>
      <t>四</t>
    </r>
  </si>
  <si>
    <r>
      <rPr>
        <sz val="11"/>
        <rFont val="微軟正黑體"/>
        <family val="2"/>
        <charset val="136"/>
      </rPr>
      <t>五</t>
    </r>
  </si>
  <si>
    <r>
      <rPr>
        <sz val="11"/>
        <rFont val="微軟正黑體"/>
        <family val="2"/>
        <charset val="136"/>
      </rPr>
      <t>六</t>
    </r>
  </si>
  <si>
    <t xml:space="preserve">RT Raw material </t>
    <phoneticPr fontId="1" type="noConversion"/>
  </si>
  <si>
    <t>RT Daily report</t>
    <phoneticPr fontId="1" type="noConversion"/>
  </si>
  <si>
    <t>Date</t>
    <phoneticPr fontId="1" type="noConversion"/>
  </si>
  <si>
    <t>RT finished q'ty</t>
    <phoneticPr fontId="1" type="noConversion"/>
  </si>
  <si>
    <t>RT delivered</t>
    <phoneticPr fontId="1" type="noConversion"/>
  </si>
  <si>
    <t>鍛件來料量</t>
    <phoneticPr fontId="1" type="noConversion"/>
  </si>
  <si>
    <t>CHF Incoming</t>
    <phoneticPr fontId="1" type="noConversion"/>
  </si>
  <si>
    <t>NG</t>
    <phoneticPr fontId="1" type="noConversion"/>
  </si>
  <si>
    <t>Week</t>
    <phoneticPr fontId="1" type="noConversion"/>
  </si>
  <si>
    <t>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</si>
</sst>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sz val="12"/>
      <name val="微軟正黑體"/>
      <family val="2"/>
      <charset val="136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/>
    </xf>
    <xf numFmtId="38" fontId="4" fillId="2" borderId="3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 wrapText="1"/>
    </xf>
    <xf numFmtId="38" fontId="4" fillId="0" borderId="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 wrapText="1"/>
    </xf>
    <xf numFmtId="38" fontId="4" fillId="0" borderId="9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CC"/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selection activeCell="C38" sqref="C38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2" customWidth="1"/>
    <col min="6" max="10" width="9.125" style="4" customWidth="1"/>
    <col min="11" max="12" width="9.125" style="12" customWidth="1"/>
    <col min="13" max="17" width="9.125" style="4" customWidth="1"/>
    <col min="18" max="19" width="9.125" style="12" customWidth="1"/>
    <col min="20" max="20" width="9.125" style="4" customWidth="1"/>
    <col min="21" max="21" width="9.125" style="12" customWidth="1"/>
    <col min="22" max="24" width="9.125" style="4" customWidth="1"/>
    <col min="25" max="26" width="9.125" style="12" customWidth="1"/>
    <col min="27" max="31" width="9.125" style="4" customWidth="1"/>
    <col min="32" max="33" width="9.125" style="12" customWidth="1"/>
    <col min="34" max="35" width="9.125" style="4" customWidth="1"/>
    <col min="36" max="16384" width="8.875" style="1"/>
  </cols>
  <sheetData>
    <row r="1" spans="1:35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5">
        <v>7</v>
      </c>
      <c r="L1" s="5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5">
        <v>14</v>
      </c>
      <c r="S1" s="5">
        <v>15</v>
      </c>
      <c r="T1" s="2">
        <v>16</v>
      </c>
      <c r="U1" s="5">
        <v>17</v>
      </c>
      <c r="V1" s="2">
        <v>18</v>
      </c>
      <c r="W1" s="2">
        <v>19</v>
      </c>
      <c r="X1" s="2">
        <v>20</v>
      </c>
      <c r="Y1" s="5">
        <v>21</v>
      </c>
      <c r="Z1" s="5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5">
        <v>28</v>
      </c>
      <c r="AG1" s="5">
        <v>29</v>
      </c>
      <c r="AH1" s="2">
        <v>30</v>
      </c>
      <c r="AI1" s="30" t="s">
        <v>17</v>
      </c>
    </row>
    <row r="2" spans="1:35" x14ac:dyDescent="0.25">
      <c r="A2" s="27"/>
      <c r="B2" s="10" t="s">
        <v>6</v>
      </c>
      <c r="C2" s="11" t="s">
        <v>33</v>
      </c>
      <c r="D2" s="29"/>
      <c r="E2" s="6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6" t="s">
        <v>24</v>
      </c>
      <c r="L2" s="6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6" t="s">
        <v>24</v>
      </c>
      <c r="S2" s="6" t="s">
        <v>18</v>
      </c>
      <c r="T2" s="3" t="s">
        <v>19</v>
      </c>
      <c r="U2" s="6" t="s">
        <v>20</v>
      </c>
      <c r="V2" s="3" t="s">
        <v>21</v>
      </c>
      <c r="W2" s="3" t="s">
        <v>22</v>
      </c>
      <c r="X2" s="3" t="s">
        <v>23</v>
      </c>
      <c r="Y2" s="6" t="s">
        <v>24</v>
      </c>
      <c r="Z2" s="6" t="s">
        <v>18</v>
      </c>
      <c r="AA2" s="3" t="s">
        <v>19</v>
      </c>
      <c r="AB2" s="3" t="s">
        <v>20</v>
      </c>
      <c r="AC2" s="3" t="s">
        <v>21</v>
      </c>
      <c r="AD2" s="3" t="s">
        <v>22</v>
      </c>
      <c r="AE2" s="3" t="s">
        <v>23</v>
      </c>
      <c r="AF2" s="6" t="s">
        <v>24</v>
      </c>
      <c r="AG2" s="6" t="s">
        <v>18</v>
      </c>
      <c r="AH2" s="3" t="s">
        <v>19</v>
      </c>
      <c r="AI2" s="31"/>
    </row>
    <row r="3" spans="1:35" x14ac:dyDescent="0.25">
      <c r="A3" s="23" t="s">
        <v>0</v>
      </c>
      <c r="B3" s="14" t="s">
        <v>30</v>
      </c>
      <c r="C3" s="3" t="s">
        <v>31</v>
      </c>
      <c r="D3" s="7"/>
      <c r="E3" s="8"/>
      <c r="F3" s="7"/>
      <c r="G3" s="7"/>
      <c r="H3" s="7"/>
      <c r="I3" s="7"/>
      <c r="J3" s="7"/>
      <c r="K3" s="8"/>
      <c r="L3" s="8"/>
      <c r="M3" s="7"/>
      <c r="N3" s="7"/>
      <c r="O3" s="7"/>
      <c r="P3" s="7"/>
      <c r="Q3" s="7"/>
      <c r="R3" s="8"/>
      <c r="S3" s="8"/>
      <c r="T3" s="7"/>
      <c r="U3" s="8"/>
      <c r="V3" s="7"/>
      <c r="W3" s="7"/>
      <c r="X3" s="7"/>
      <c r="Y3" s="8"/>
      <c r="Z3" s="8"/>
      <c r="AA3" s="7"/>
      <c r="AB3" s="7"/>
      <c r="AC3" s="7"/>
      <c r="AD3" s="7"/>
      <c r="AE3" s="7"/>
      <c r="AF3" s="8"/>
      <c r="AG3" s="8"/>
      <c r="AH3" s="7"/>
      <c r="AI3" s="7">
        <f t="shared" ref="AI3:AI29" si="0">SUM(E3:AH3)</f>
        <v>0</v>
      </c>
    </row>
    <row r="4" spans="1:35" x14ac:dyDescent="0.25">
      <c r="A4" s="24"/>
      <c r="B4" s="3" t="s">
        <v>12</v>
      </c>
      <c r="C4" s="3" t="s">
        <v>25</v>
      </c>
      <c r="D4" s="7"/>
      <c r="E4" s="8">
        <f>D4+E3-E5</f>
        <v>0</v>
      </c>
      <c r="F4" s="7">
        <f t="shared" ref="F4:AH4" si="1">E4+F3-F5</f>
        <v>0</v>
      </c>
      <c r="G4" s="7">
        <f t="shared" si="1"/>
        <v>0</v>
      </c>
      <c r="H4" s="7">
        <f t="shared" si="1"/>
        <v>0</v>
      </c>
      <c r="I4" s="7">
        <f t="shared" si="1"/>
        <v>0</v>
      </c>
      <c r="J4" s="7">
        <f t="shared" si="1"/>
        <v>0</v>
      </c>
      <c r="K4" s="8">
        <f t="shared" si="1"/>
        <v>0</v>
      </c>
      <c r="L4" s="8">
        <f t="shared" si="1"/>
        <v>0</v>
      </c>
      <c r="M4" s="7">
        <f t="shared" si="1"/>
        <v>0</v>
      </c>
      <c r="N4" s="7">
        <f t="shared" si="1"/>
        <v>0</v>
      </c>
      <c r="O4" s="7">
        <f t="shared" si="1"/>
        <v>0</v>
      </c>
      <c r="P4" s="7">
        <f t="shared" si="1"/>
        <v>0</v>
      </c>
      <c r="Q4" s="7">
        <f t="shared" si="1"/>
        <v>0</v>
      </c>
      <c r="R4" s="8">
        <f t="shared" si="1"/>
        <v>0</v>
      </c>
      <c r="S4" s="8">
        <f t="shared" si="1"/>
        <v>0</v>
      </c>
      <c r="T4" s="7">
        <f t="shared" si="1"/>
        <v>0</v>
      </c>
      <c r="U4" s="8">
        <f t="shared" si="1"/>
        <v>0</v>
      </c>
      <c r="V4" s="7">
        <f t="shared" si="1"/>
        <v>0</v>
      </c>
      <c r="W4" s="7">
        <f t="shared" si="1"/>
        <v>0</v>
      </c>
      <c r="X4" s="7">
        <f t="shared" si="1"/>
        <v>0</v>
      </c>
      <c r="Y4" s="8">
        <f t="shared" si="1"/>
        <v>0</v>
      </c>
      <c r="Z4" s="8">
        <f t="shared" si="1"/>
        <v>0</v>
      </c>
      <c r="AA4" s="7">
        <f t="shared" si="1"/>
        <v>0</v>
      </c>
      <c r="AB4" s="7">
        <f t="shared" si="1"/>
        <v>0</v>
      </c>
      <c r="AC4" s="7">
        <f t="shared" si="1"/>
        <v>0</v>
      </c>
      <c r="AD4" s="7">
        <f t="shared" si="1"/>
        <v>0</v>
      </c>
      <c r="AE4" s="7">
        <f t="shared" si="1"/>
        <v>0</v>
      </c>
      <c r="AF4" s="8">
        <f t="shared" si="1"/>
        <v>0</v>
      </c>
      <c r="AG4" s="8">
        <f t="shared" si="1"/>
        <v>0</v>
      </c>
      <c r="AH4" s="7">
        <f t="shared" si="1"/>
        <v>0</v>
      </c>
      <c r="AI4" s="7">
        <f t="shared" si="0"/>
        <v>0</v>
      </c>
    </row>
    <row r="5" spans="1:35" x14ac:dyDescent="0.25">
      <c r="A5" s="24"/>
      <c r="B5" s="3" t="s">
        <v>8</v>
      </c>
      <c r="C5" s="3" t="s">
        <v>26</v>
      </c>
      <c r="D5" s="7"/>
      <c r="E5" s="8"/>
      <c r="F5" s="7"/>
      <c r="G5" s="7"/>
      <c r="H5" s="7"/>
      <c r="I5" s="7"/>
      <c r="J5" s="7"/>
      <c r="K5" s="8"/>
      <c r="L5" s="8"/>
      <c r="M5" s="7"/>
      <c r="N5" s="7"/>
      <c r="O5" s="7"/>
      <c r="P5" s="7"/>
      <c r="Q5" s="7"/>
      <c r="R5" s="8"/>
      <c r="S5" s="8"/>
      <c r="T5" s="7"/>
      <c r="U5" s="8"/>
      <c r="V5" s="7"/>
      <c r="W5" s="7"/>
      <c r="X5" s="7"/>
      <c r="Y5" s="8"/>
      <c r="Z5" s="8"/>
      <c r="AA5" s="7"/>
      <c r="AB5" s="7"/>
      <c r="AC5" s="7"/>
      <c r="AD5" s="7"/>
      <c r="AE5" s="7"/>
      <c r="AF5" s="8"/>
      <c r="AG5" s="8"/>
      <c r="AH5" s="7"/>
      <c r="AI5" s="7">
        <f t="shared" si="0"/>
        <v>0</v>
      </c>
    </row>
    <row r="6" spans="1:35" x14ac:dyDescent="0.25">
      <c r="A6" s="24"/>
      <c r="B6" s="3" t="s">
        <v>9</v>
      </c>
      <c r="C6" s="3" t="s">
        <v>32</v>
      </c>
      <c r="D6" s="7"/>
      <c r="E6" s="8"/>
      <c r="F6" s="7"/>
      <c r="G6" s="7"/>
      <c r="H6" s="7"/>
      <c r="I6" s="7"/>
      <c r="J6" s="7"/>
      <c r="K6" s="8"/>
      <c r="L6" s="8"/>
      <c r="M6" s="7"/>
      <c r="N6" s="7"/>
      <c r="O6" s="7"/>
      <c r="P6" s="7"/>
      <c r="Q6" s="7"/>
      <c r="R6" s="8"/>
      <c r="S6" s="8"/>
      <c r="T6" s="7"/>
      <c r="U6" s="8"/>
      <c r="V6" s="7"/>
      <c r="W6" s="7"/>
      <c r="X6" s="7"/>
      <c r="Y6" s="8"/>
      <c r="Z6" s="8"/>
      <c r="AA6" s="7"/>
      <c r="AB6" s="7"/>
      <c r="AC6" s="7"/>
      <c r="AD6" s="7"/>
      <c r="AE6" s="7"/>
      <c r="AF6" s="8"/>
      <c r="AG6" s="8"/>
      <c r="AH6" s="7"/>
      <c r="AI6" s="7">
        <f t="shared" si="0"/>
        <v>0</v>
      </c>
    </row>
    <row r="7" spans="1:35" x14ac:dyDescent="0.25">
      <c r="A7" s="24"/>
      <c r="B7" s="3" t="s">
        <v>10</v>
      </c>
      <c r="C7" s="3" t="s">
        <v>28</v>
      </c>
      <c r="D7" s="7"/>
      <c r="E7" s="8">
        <f t="shared" ref="E7:AH7" si="2">D7+E5-E6-E8</f>
        <v>0</v>
      </c>
      <c r="F7" s="7">
        <f t="shared" si="2"/>
        <v>0</v>
      </c>
      <c r="G7" s="7">
        <f t="shared" si="2"/>
        <v>0</v>
      </c>
      <c r="H7" s="7">
        <f t="shared" si="2"/>
        <v>0</v>
      </c>
      <c r="I7" s="7">
        <f t="shared" si="2"/>
        <v>0</v>
      </c>
      <c r="J7" s="7">
        <f t="shared" si="2"/>
        <v>0</v>
      </c>
      <c r="K7" s="8">
        <f t="shared" si="2"/>
        <v>0</v>
      </c>
      <c r="L7" s="8">
        <f t="shared" si="2"/>
        <v>0</v>
      </c>
      <c r="M7" s="7">
        <f t="shared" si="2"/>
        <v>0</v>
      </c>
      <c r="N7" s="7">
        <f t="shared" si="2"/>
        <v>0</v>
      </c>
      <c r="O7" s="7">
        <f t="shared" si="2"/>
        <v>0</v>
      </c>
      <c r="P7" s="7">
        <f t="shared" si="2"/>
        <v>0</v>
      </c>
      <c r="Q7" s="7">
        <f t="shared" si="2"/>
        <v>0</v>
      </c>
      <c r="R7" s="8">
        <f t="shared" si="2"/>
        <v>0</v>
      </c>
      <c r="S7" s="8">
        <f t="shared" si="2"/>
        <v>0</v>
      </c>
      <c r="T7" s="7">
        <f t="shared" si="2"/>
        <v>0</v>
      </c>
      <c r="U7" s="8">
        <f t="shared" si="2"/>
        <v>0</v>
      </c>
      <c r="V7" s="7">
        <f t="shared" si="2"/>
        <v>0</v>
      </c>
      <c r="W7" s="7">
        <f t="shared" si="2"/>
        <v>0</v>
      </c>
      <c r="X7" s="7">
        <f t="shared" si="2"/>
        <v>0</v>
      </c>
      <c r="Y7" s="8">
        <f t="shared" si="2"/>
        <v>0</v>
      </c>
      <c r="Z7" s="8">
        <f t="shared" si="2"/>
        <v>0</v>
      </c>
      <c r="AA7" s="7">
        <f t="shared" si="2"/>
        <v>0</v>
      </c>
      <c r="AB7" s="7">
        <f t="shared" si="2"/>
        <v>0</v>
      </c>
      <c r="AC7" s="7">
        <f t="shared" si="2"/>
        <v>0</v>
      </c>
      <c r="AD7" s="7">
        <f t="shared" si="2"/>
        <v>0</v>
      </c>
      <c r="AE7" s="7">
        <f t="shared" si="2"/>
        <v>0</v>
      </c>
      <c r="AF7" s="8">
        <f t="shared" si="2"/>
        <v>0</v>
      </c>
      <c r="AG7" s="8">
        <f t="shared" si="2"/>
        <v>0</v>
      </c>
      <c r="AH7" s="7">
        <f t="shared" si="2"/>
        <v>0</v>
      </c>
      <c r="AI7" s="7">
        <f t="shared" si="0"/>
        <v>0</v>
      </c>
    </row>
    <row r="8" spans="1:35" x14ac:dyDescent="0.25">
      <c r="A8" s="25"/>
      <c r="B8" s="3" t="s">
        <v>13</v>
      </c>
      <c r="C8" s="3" t="s">
        <v>29</v>
      </c>
      <c r="D8" s="7"/>
      <c r="E8" s="8"/>
      <c r="F8" s="7"/>
      <c r="G8" s="7"/>
      <c r="H8" s="7"/>
      <c r="I8" s="7"/>
      <c r="J8" s="7"/>
      <c r="K8" s="8"/>
      <c r="L8" s="8"/>
      <c r="M8" s="7"/>
      <c r="N8" s="7"/>
      <c r="O8" s="7"/>
      <c r="P8" s="7"/>
      <c r="Q8" s="7"/>
      <c r="R8" s="8"/>
      <c r="S8" s="8"/>
      <c r="T8" s="7"/>
      <c r="U8" s="8"/>
      <c r="V8" s="7"/>
      <c r="W8" s="7"/>
      <c r="X8" s="7"/>
      <c r="Y8" s="8"/>
      <c r="Z8" s="8"/>
      <c r="AA8" s="7"/>
      <c r="AB8" s="7"/>
      <c r="AC8" s="7"/>
      <c r="AD8" s="7"/>
      <c r="AE8" s="7"/>
      <c r="AF8" s="8"/>
      <c r="AG8" s="8"/>
      <c r="AH8" s="7"/>
      <c r="AI8" s="7">
        <f t="shared" si="0"/>
        <v>0</v>
      </c>
    </row>
    <row r="9" spans="1:35" x14ac:dyDescent="0.25">
      <c r="A9" s="23" t="s">
        <v>3</v>
      </c>
      <c r="B9" s="14" t="s">
        <v>30</v>
      </c>
      <c r="C9" s="3" t="s">
        <v>31</v>
      </c>
      <c r="D9" s="7"/>
      <c r="E9" s="8"/>
      <c r="F9" s="7"/>
      <c r="G9" s="7"/>
      <c r="H9" s="7"/>
      <c r="I9" s="7"/>
      <c r="J9" s="7"/>
      <c r="K9" s="8"/>
      <c r="L9" s="8"/>
      <c r="M9" s="7"/>
      <c r="N9" s="7"/>
      <c r="O9" s="7"/>
      <c r="P9" s="7"/>
      <c r="Q9" s="7"/>
      <c r="R9" s="8"/>
      <c r="S9" s="8"/>
      <c r="T9" s="7"/>
      <c r="U9" s="8"/>
      <c r="V9" s="7"/>
      <c r="W9" s="7"/>
      <c r="X9" s="7"/>
      <c r="Y9" s="8"/>
      <c r="Z9" s="8"/>
      <c r="AA9" s="7"/>
      <c r="AB9" s="7"/>
      <c r="AC9" s="7"/>
      <c r="AD9" s="7"/>
      <c r="AE9" s="7"/>
      <c r="AF9" s="8"/>
      <c r="AG9" s="8"/>
      <c r="AH9" s="7"/>
      <c r="AI9" s="7">
        <f t="shared" si="0"/>
        <v>0</v>
      </c>
    </row>
    <row r="10" spans="1:35" x14ac:dyDescent="0.25">
      <c r="A10" s="24"/>
      <c r="B10" s="3" t="s">
        <v>12</v>
      </c>
      <c r="C10" s="3" t="s">
        <v>25</v>
      </c>
      <c r="D10" s="7"/>
      <c r="E10" s="8">
        <f>D10+E9-E11</f>
        <v>0</v>
      </c>
      <c r="F10" s="7">
        <f t="shared" ref="F10:AH10" si="3">E10+F9-F11</f>
        <v>0</v>
      </c>
      <c r="G10" s="7">
        <f t="shared" si="3"/>
        <v>0</v>
      </c>
      <c r="H10" s="7">
        <f t="shared" si="3"/>
        <v>0</v>
      </c>
      <c r="I10" s="7">
        <f t="shared" si="3"/>
        <v>0</v>
      </c>
      <c r="J10" s="7">
        <f t="shared" si="3"/>
        <v>0</v>
      </c>
      <c r="K10" s="8">
        <f t="shared" si="3"/>
        <v>0</v>
      </c>
      <c r="L10" s="8">
        <f t="shared" si="3"/>
        <v>0</v>
      </c>
      <c r="M10" s="7">
        <f t="shared" si="3"/>
        <v>0</v>
      </c>
      <c r="N10" s="7">
        <f t="shared" si="3"/>
        <v>0</v>
      </c>
      <c r="O10" s="7">
        <f t="shared" si="3"/>
        <v>0</v>
      </c>
      <c r="P10" s="7">
        <f t="shared" si="3"/>
        <v>0</v>
      </c>
      <c r="Q10" s="7">
        <f t="shared" si="3"/>
        <v>0</v>
      </c>
      <c r="R10" s="8">
        <f t="shared" si="3"/>
        <v>0</v>
      </c>
      <c r="S10" s="8">
        <f t="shared" si="3"/>
        <v>0</v>
      </c>
      <c r="T10" s="7">
        <f t="shared" si="3"/>
        <v>0</v>
      </c>
      <c r="U10" s="8">
        <f t="shared" si="3"/>
        <v>0</v>
      </c>
      <c r="V10" s="7">
        <f t="shared" si="3"/>
        <v>0</v>
      </c>
      <c r="W10" s="7">
        <f t="shared" si="3"/>
        <v>0</v>
      </c>
      <c r="X10" s="7">
        <f t="shared" si="3"/>
        <v>0</v>
      </c>
      <c r="Y10" s="8">
        <f t="shared" si="3"/>
        <v>0</v>
      </c>
      <c r="Z10" s="8">
        <f t="shared" si="3"/>
        <v>0</v>
      </c>
      <c r="AA10" s="7">
        <f t="shared" si="3"/>
        <v>0</v>
      </c>
      <c r="AB10" s="7">
        <f t="shared" si="3"/>
        <v>0</v>
      </c>
      <c r="AC10" s="7">
        <f t="shared" si="3"/>
        <v>0</v>
      </c>
      <c r="AD10" s="7">
        <f t="shared" si="3"/>
        <v>0</v>
      </c>
      <c r="AE10" s="7">
        <f t="shared" si="3"/>
        <v>0</v>
      </c>
      <c r="AF10" s="8">
        <f t="shared" si="3"/>
        <v>0</v>
      </c>
      <c r="AG10" s="8">
        <f t="shared" si="3"/>
        <v>0</v>
      </c>
      <c r="AH10" s="7">
        <f t="shared" si="3"/>
        <v>0</v>
      </c>
      <c r="AI10" s="7">
        <f t="shared" si="0"/>
        <v>0</v>
      </c>
    </row>
    <row r="11" spans="1:35" x14ac:dyDescent="0.25">
      <c r="A11" s="24"/>
      <c r="B11" s="3" t="s">
        <v>8</v>
      </c>
      <c r="C11" s="3" t="s">
        <v>26</v>
      </c>
      <c r="D11" s="7"/>
      <c r="E11" s="8"/>
      <c r="F11" s="7"/>
      <c r="G11" s="7"/>
      <c r="H11" s="7"/>
      <c r="I11" s="7"/>
      <c r="J11" s="7"/>
      <c r="K11" s="8"/>
      <c r="L11" s="8"/>
      <c r="M11" s="7"/>
      <c r="N11" s="7"/>
      <c r="O11" s="7"/>
      <c r="P11" s="7"/>
      <c r="Q11" s="7"/>
      <c r="R11" s="8"/>
      <c r="S11" s="8"/>
      <c r="T11" s="7"/>
      <c r="U11" s="8"/>
      <c r="V11" s="7"/>
      <c r="W11" s="7"/>
      <c r="X11" s="7"/>
      <c r="Y11" s="8"/>
      <c r="Z11" s="8"/>
      <c r="AA11" s="7"/>
      <c r="AB11" s="7"/>
      <c r="AC11" s="7"/>
      <c r="AD11" s="7"/>
      <c r="AE11" s="7"/>
      <c r="AF11" s="8"/>
      <c r="AG11" s="8"/>
      <c r="AH11" s="7"/>
      <c r="AI11" s="7">
        <f t="shared" si="0"/>
        <v>0</v>
      </c>
    </row>
    <row r="12" spans="1:35" x14ac:dyDescent="0.25">
      <c r="A12" s="24"/>
      <c r="B12" s="3" t="s">
        <v>9</v>
      </c>
      <c r="C12" s="3" t="s">
        <v>32</v>
      </c>
      <c r="D12" s="7"/>
      <c r="E12" s="8"/>
      <c r="F12" s="7"/>
      <c r="G12" s="7"/>
      <c r="H12" s="7"/>
      <c r="I12" s="7"/>
      <c r="J12" s="7"/>
      <c r="K12" s="8"/>
      <c r="L12" s="8"/>
      <c r="M12" s="7"/>
      <c r="N12" s="7"/>
      <c r="O12" s="7"/>
      <c r="P12" s="7"/>
      <c r="Q12" s="7"/>
      <c r="R12" s="8"/>
      <c r="S12" s="8"/>
      <c r="T12" s="7"/>
      <c r="U12" s="8"/>
      <c r="V12" s="7"/>
      <c r="W12" s="7"/>
      <c r="X12" s="7"/>
      <c r="Y12" s="8"/>
      <c r="Z12" s="8"/>
      <c r="AA12" s="7"/>
      <c r="AB12" s="7"/>
      <c r="AC12" s="7"/>
      <c r="AD12" s="7"/>
      <c r="AE12" s="7"/>
      <c r="AF12" s="8"/>
      <c r="AG12" s="8"/>
      <c r="AH12" s="7"/>
      <c r="AI12" s="7">
        <f t="shared" si="0"/>
        <v>0</v>
      </c>
    </row>
    <row r="13" spans="1:35" x14ac:dyDescent="0.25">
      <c r="A13" s="24"/>
      <c r="B13" s="3" t="s">
        <v>10</v>
      </c>
      <c r="C13" s="3" t="s">
        <v>28</v>
      </c>
      <c r="D13" s="7"/>
      <c r="E13" s="8">
        <f t="shared" ref="E13:AH13" si="4">D13+E11-E12-E14</f>
        <v>0</v>
      </c>
      <c r="F13" s="7">
        <f t="shared" si="4"/>
        <v>0</v>
      </c>
      <c r="G13" s="7">
        <f t="shared" si="4"/>
        <v>0</v>
      </c>
      <c r="H13" s="7">
        <f t="shared" si="4"/>
        <v>0</v>
      </c>
      <c r="I13" s="7">
        <f t="shared" si="4"/>
        <v>0</v>
      </c>
      <c r="J13" s="7">
        <f t="shared" si="4"/>
        <v>0</v>
      </c>
      <c r="K13" s="8">
        <f t="shared" si="4"/>
        <v>0</v>
      </c>
      <c r="L13" s="8">
        <f t="shared" si="4"/>
        <v>0</v>
      </c>
      <c r="M13" s="7">
        <f t="shared" si="4"/>
        <v>0</v>
      </c>
      <c r="N13" s="7">
        <f t="shared" si="4"/>
        <v>0</v>
      </c>
      <c r="O13" s="7">
        <f t="shared" si="4"/>
        <v>0</v>
      </c>
      <c r="P13" s="7">
        <f t="shared" si="4"/>
        <v>0</v>
      </c>
      <c r="Q13" s="7">
        <f t="shared" si="4"/>
        <v>0</v>
      </c>
      <c r="R13" s="8">
        <f t="shared" si="4"/>
        <v>0</v>
      </c>
      <c r="S13" s="8">
        <f t="shared" si="4"/>
        <v>0</v>
      </c>
      <c r="T13" s="7">
        <f t="shared" si="4"/>
        <v>0</v>
      </c>
      <c r="U13" s="8">
        <f t="shared" si="4"/>
        <v>0</v>
      </c>
      <c r="V13" s="7">
        <f t="shared" si="4"/>
        <v>0</v>
      </c>
      <c r="W13" s="7">
        <f t="shared" si="4"/>
        <v>0</v>
      </c>
      <c r="X13" s="7">
        <f t="shared" si="4"/>
        <v>0</v>
      </c>
      <c r="Y13" s="8">
        <f t="shared" si="4"/>
        <v>0</v>
      </c>
      <c r="Z13" s="8">
        <f t="shared" si="4"/>
        <v>0</v>
      </c>
      <c r="AA13" s="7">
        <f t="shared" si="4"/>
        <v>0</v>
      </c>
      <c r="AB13" s="7">
        <f t="shared" si="4"/>
        <v>0</v>
      </c>
      <c r="AC13" s="7">
        <f t="shared" si="4"/>
        <v>0</v>
      </c>
      <c r="AD13" s="7">
        <f t="shared" si="4"/>
        <v>0</v>
      </c>
      <c r="AE13" s="7">
        <f t="shared" si="4"/>
        <v>0</v>
      </c>
      <c r="AF13" s="8">
        <f t="shared" si="4"/>
        <v>0</v>
      </c>
      <c r="AG13" s="8">
        <f t="shared" si="4"/>
        <v>0</v>
      </c>
      <c r="AH13" s="7">
        <f t="shared" si="4"/>
        <v>0</v>
      </c>
      <c r="AI13" s="7">
        <f t="shared" si="0"/>
        <v>0</v>
      </c>
    </row>
    <row r="14" spans="1:35" x14ac:dyDescent="0.25">
      <c r="A14" s="25"/>
      <c r="B14" s="3" t="s">
        <v>13</v>
      </c>
      <c r="C14" s="3" t="s">
        <v>29</v>
      </c>
      <c r="D14" s="7"/>
      <c r="E14" s="8"/>
      <c r="F14" s="7"/>
      <c r="G14" s="7"/>
      <c r="H14" s="7"/>
      <c r="I14" s="7"/>
      <c r="J14" s="7"/>
      <c r="K14" s="8"/>
      <c r="L14" s="8"/>
      <c r="M14" s="7"/>
      <c r="N14" s="7"/>
      <c r="O14" s="7"/>
      <c r="P14" s="7"/>
      <c r="Q14" s="7"/>
      <c r="R14" s="8"/>
      <c r="S14" s="8"/>
      <c r="T14" s="7"/>
      <c r="U14" s="8"/>
      <c r="V14" s="7"/>
      <c r="W14" s="7"/>
      <c r="X14" s="7"/>
      <c r="Y14" s="8"/>
      <c r="Z14" s="8"/>
      <c r="AA14" s="7"/>
      <c r="AB14" s="7"/>
      <c r="AC14" s="7"/>
      <c r="AD14" s="7"/>
      <c r="AE14" s="7"/>
      <c r="AF14" s="8"/>
      <c r="AG14" s="8"/>
      <c r="AH14" s="7"/>
      <c r="AI14" s="7">
        <f t="shared" si="0"/>
        <v>0</v>
      </c>
    </row>
    <row r="15" spans="1:35" x14ac:dyDescent="0.25">
      <c r="A15" s="23" t="s">
        <v>2</v>
      </c>
      <c r="B15" s="14" t="s">
        <v>30</v>
      </c>
      <c r="C15" s="3" t="s">
        <v>31</v>
      </c>
      <c r="D15" s="7"/>
      <c r="E15" s="8"/>
      <c r="F15" s="7"/>
      <c r="G15" s="7"/>
      <c r="H15" s="7"/>
      <c r="I15" s="7"/>
      <c r="J15" s="7"/>
      <c r="K15" s="8"/>
      <c r="L15" s="8"/>
      <c r="M15" s="7"/>
      <c r="N15" s="7"/>
      <c r="O15" s="7"/>
      <c r="P15" s="7"/>
      <c r="Q15" s="7"/>
      <c r="R15" s="8"/>
      <c r="S15" s="8"/>
      <c r="T15" s="7"/>
      <c r="U15" s="8"/>
      <c r="V15" s="7"/>
      <c r="W15" s="7"/>
      <c r="X15" s="7"/>
      <c r="Y15" s="8"/>
      <c r="Z15" s="8"/>
      <c r="AA15" s="7"/>
      <c r="AB15" s="7"/>
      <c r="AC15" s="7"/>
      <c r="AD15" s="7"/>
      <c r="AE15" s="7"/>
      <c r="AF15" s="8"/>
      <c r="AG15" s="8"/>
      <c r="AH15" s="7"/>
      <c r="AI15" s="7">
        <f t="shared" si="0"/>
        <v>0</v>
      </c>
    </row>
    <row r="16" spans="1:35" x14ac:dyDescent="0.25">
      <c r="A16" s="24"/>
      <c r="B16" s="3" t="s">
        <v>12</v>
      </c>
      <c r="C16" s="3" t="s">
        <v>25</v>
      </c>
      <c r="D16" s="7"/>
      <c r="E16" s="8">
        <f>D16+E15-E17</f>
        <v>0</v>
      </c>
      <c r="F16" s="7">
        <f t="shared" ref="F16:AH16" si="5">E16+F15-F17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8">
        <f t="shared" si="5"/>
        <v>0</v>
      </c>
      <c r="L16" s="8">
        <f t="shared" si="5"/>
        <v>0</v>
      </c>
      <c r="M16" s="7">
        <f t="shared" si="5"/>
        <v>0</v>
      </c>
      <c r="N16" s="7">
        <f t="shared" si="5"/>
        <v>0</v>
      </c>
      <c r="O16" s="7">
        <f t="shared" si="5"/>
        <v>0</v>
      </c>
      <c r="P16" s="7">
        <f t="shared" si="5"/>
        <v>0</v>
      </c>
      <c r="Q16" s="7">
        <f t="shared" si="5"/>
        <v>0</v>
      </c>
      <c r="R16" s="8">
        <f t="shared" si="5"/>
        <v>0</v>
      </c>
      <c r="S16" s="8">
        <f t="shared" si="5"/>
        <v>0</v>
      </c>
      <c r="T16" s="7">
        <f t="shared" si="5"/>
        <v>0</v>
      </c>
      <c r="U16" s="8">
        <f t="shared" si="5"/>
        <v>0</v>
      </c>
      <c r="V16" s="7">
        <f t="shared" si="5"/>
        <v>0</v>
      </c>
      <c r="W16" s="7">
        <f t="shared" si="5"/>
        <v>0</v>
      </c>
      <c r="X16" s="7">
        <f t="shared" si="5"/>
        <v>0</v>
      </c>
      <c r="Y16" s="8">
        <f t="shared" si="5"/>
        <v>0</v>
      </c>
      <c r="Z16" s="8">
        <f t="shared" si="5"/>
        <v>0</v>
      </c>
      <c r="AA16" s="7">
        <f t="shared" si="5"/>
        <v>0</v>
      </c>
      <c r="AB16" s="7">
        <f t="shared" si="5"/>
        <v>0</v>
      </c>
      <c r="AC16" s="7">
        <f t="shared" si="5"/>
        <v>0</v>
      </c>
      <c r="AD16" s="7">
        <f t="shared" si="5"/>
        <v>0</v>
      </c>
      <c r="AE16" s="7">
        <f t="shared" si="5"/>
        <v>0</v>
      </c>
      <c r="AF16" s="8">
        <f t="shared" si="5"/>
        <v>0</v>
      </c>
      <c r="AG16" s="8">
        <f t="shared" si="5"/>
        <v>0</v>
      </c>
      <c r="AH16" s="7">
        <f t="shared" si="5"/>
        <v>0</v>
      </c>
      <c r="AI16" s="7">
        <f t="shared" si="0"/>
        <v>0</v>
      </c>
    </row>
    <row r="17" spans="1:35" x14ac:dyDescent="0.25">
      <c r="A17" s="24"/>
      <c r="B17" s="3" t="s">
        <v>8</v>
      </c>
      <c r="C17" s="3" t="s">
        <v>26</v>
      </c>
      <c r="D17" s="7"/>
      <c r="E17" s="8"/>
      <c r="F17" s="7"/>
      <c r="G17" s="7"/>
      <c r="H17" s="7"/>
      <c r="I17" s="7"/>
      <c r="J17" s="7"/>
      <c r="K17" s="8"/>
      <c r="L17" s="8"/>
      <c r="M17" s="7"/>
      <c r="N17" s="7"/>
      <c r="O17" s="7"/>
      <c r="P17" s="7"/>
      <c r="Q17" s="7"/>
      <c r="R17" s="8"/>
      <c r="S17" s="8"/>
      <c r="T17" s="7"/>
      <c r="U17" s="8"/>
      <c r="V17" s="7"/>
      <c r="W17" s="7"/>
      <c r="X17" s="7"/>
      <c r="Y17" s="8"/>
      <c r="Z17" s="8"/>
      <c r="AA17" s="7"/>
      <c r="AB17" s="7"/>
      <c r="AC17" s="7"/>
      <c r="AD17" s="7"/>
      <c r="AE17" s="7"/>
      <c r="AF17" s="8"/>
      <c r="AG17" s="8"/>
      <c r="AH17" s="7"/>
      <c r="AI17" s="7">
        <f t="shared" si="0"/>
        <v>0</v>
      </c>
    </row>
    <row r="18" spans="1:35" x14ac:dyDescent="0.25">
      <c r="A18" s="24"/>
      <c r="B18" s="3" t="s">
        <v>9</v>
      </c>
      <c r="C18" s="3" t="s">
        <v>32</v>
      </c>
      <c r="D18" s="7"/>
      <c r="E18" s="8"/>
      <c r="F18" s="7"/>
      <c r="G18" s="7"/>
      <c r="H18" s="7"/>
      <c r="I18" s="7"/>
      <c r="J18" s="7"/>
      <c r="K18" s="8"/>
      <c r="L18" s="8"/>
      <c r="M18" s="7"/>
      <c r="N18" s="7"/>
      <c r="O18" s="7"/>
      <c r="P18" s="7"/>
      <c r="Q18" s="7"/>
      <c r="R18" s="8"/>
      <c r="S18" s="8"/>
      <c r="T18" s="7"/>
      <c r="U18" s="8"/>
      <c r="V18" s="7"/>
      <c r="W18" s="7"/>
      <c r="X18" s="7"/>
      <c r="Y18" s="8"/>
      <c r="Z18" s="8"/>
      <c r="AA18" s="7"/>
      <c r="AB18" s="7"/>
      <c r="AC18" s="7"/>
      <c r="AD18" s="7"/>
      <c r="AE18" s="7"/>
      <c r="AF18" s="8"/>
      <c r="AG18" s="8"/>
      <c r="AH18" s="7"/>
      <c r="AI18" s="7">
        <f t="shared" si="0"/>
        <v>0</v>
      </c>
    </row>
    <row r="19" spans="1:35" x14ac:dyDescent="0.25">
      <c r="A19" s="24"/>
      <c r="B19" s="3" t="s">
        <v>10</v>
      </c>
      <c r="C19" s="3" t="s">
        <v>28</v>
      </c>
      <c r="D19" s="7"/>
      <c r="E19" s="8">
        <f t="shared" ref="E19:AH19" si="6">D19+E17-E18-E20</f>
        <v>0</v>
      </c>
      <c r="F19" s="7">
        <f t="shared" si="6"/>
        <v>0</v>
      </c>
      <c r="G19" s="7">
        <f t="shared" si="6"/>
        <v>0</v>
      </c>
      <c r="H19" s="7">
        <f t="shared" si="6"/>
        <v>0</v>
      </c>
      <c r="I19" s="7">
        <f t="shared" si="6"/>
        <v>0</v>
      </c>
      <c r="J19" s="7">
        <f t="shared" si="6"/>
        <v>0</v>
      </c>
      <c r="K19" s="8">
        <f t="shared" si="6"/>
        <v>0</v>
      </c>
      <c r="L19" s="8">
        <f t="shared" si="6"/>
        <v>0</v>
      </c>
      <c r="M19" s="7">
        <f t="shared" si="6"/>
        <v>0</v>
      </c>
      <c r="N19" s="7">
        <f t="shared" si="6"/>
        <v>0</v>
      </c>
      <c r="O19" s="7">
        <f t="shared" si="6"/>
        <v>0</v>
      </c>
      <c r="P19" s="7">
        <f t="shared" si="6"/>
        <v>0</v>
      </c>
      <c r="Q19" s="7">
        <f t="shared" si="6"/>
        <v>0</v>
      </c>
      <c r="R19" s="8">
        <f t="shared" si="6"/>
        <v>0</v>
      </c>
      <c r="S19" s="8">
        <f t="shared" si="6"/>
        <v>0</v>
      </c>
      <c r="T19" s="7">
        <f t="shared" si="6"/>
        <v>0</v>
      </c>
      <c r="U19" s="8">
        <f t="shared" si="6"/>
        <v>0</v>
      </c>
      <c r="V19" s="7">
        <f t="shared" si="6"/>
        <v>0</v>
      </c>
      <c r="W19" s="7">
        <f t="shared" si="6"/>
        <v>0</v>
      </c>
      <c r="X19" s="7">
        <f t="shared" si="6"/>
        <v>0</v>
      </c>
      <c r="Y19" s="8">
        <f t="shared" si="6"/>
        <v>0</v>
      </c>
      <c r="Z19" s="8">
        <f t="shared" si="6"/>
        <v>0</v>
      </c>
      <c r="AA19" s="7">
        <f t="shared" si="6"/>
        <v>0</v>
      </c>
      <c r="AB19" s="7">
        <f t="shared" si="6"/>
        <v>0</v>
      </c>
      <c r="AC19" s="7">
        <f t="shared" si="6"/>
        <v>0</v>
      </c>
      <c r="AD19" s="7">
        <f t="shared" si="6"/>
        <v>0</v>
      </c>
      <c r="AE19" s="7">
        <f t="shared" si="6"/>
        <v>0</v>
      </c>
      <c r="AF19" s="8">
        <f t="shared" si="6"/>
        <v>0</v>
      </c>
      <c r="AG19" s="8">
        <f t="shared" si="6"/>
        <v>0</v>
      </c>
      <c r="AH19" s="7">
        <f t="shared" si="6"/>
        <v>0</v>
      </c>
      <c r="AI19" s="7">
        <f t="shared" si="0"/>
        <v>0</v>
      </c>
    </row>
    <row r="20" spans="1:35" x14ac:dyDescent="0.25">
      <c r="A20" s="25"/>
      <c r="B20" s="3" t="s">
        <v>13</v>
      </c>
      <c r="C20" s="3" t="s">
        <v>29</v>
      </c>
      <c r="D20" s="7"/>
      <c r="E20" s="8"/>
      <c r="F20" s="7"/>
      <c r="G20" s="7"/>
      <c r="H20" s="7"/>
      <c r="I20" s="7"/>
      <c r="J20" s="7"/>
      <c r="K20" s="8"/>
      <c r="L20" s="8"/>
      <c r="M20" s="7"/>
      <c r="N20" s="7"/>
      <c r="O20" s="7"/>
      <c r="P20" s="7"/>
      <c r="Q20" s="7"/>
      <c r="R20" s="8"/>
      <c r="S20" s="8"/>
      <c r="T20" s="7"/>
      <c r="U20" s="8"/>
      <c r="V20" s="7"/>
      <c r="W20" s="7"/>
      <c r="X20" s="7"/>
      <c r="Y20" s="8"/>
      <c r="Z20" s="8"/>
      <c r="AA20" s="7"/>
      <c r="AB20" s="7"/>
      <c r="AC20" s="7"/>
      <c r="AD20" s="7"/>
      <c r="AE20" s="7"/>
      <c r="AF20" s="8"/>
      <c r="AG20" s="8"/>
      <c r="AH20" s="7"/>
      <c r="AI20" s="7">
        <f t="shared" si="0"/>
        <v>0</v>
      </c>
    </row>
    <row r="21" spans="1:35" hidden="1" x14ac:dyDescent="0.25">
      <c r="A21" s="23" t="s">
        <v>1</v>
      </c>
      <c r="B21" s="3" t="s">
        <v>7</v>
      </c>
      <c r="C21" s="3"/>
      <c r="D21" s="7"/>
      <c r="E21" s="8"/>
      <c r="F21" s="7"/>
      <c r="G21" s="7"/>
      <c r="H21" s="7"/>
      <c r="I21" s="7"/>
      <c r="J21" s="7"/>
      <c r="K21" s="8"/>
      <c r="L21" s="8"/>
      <c r="M21" s="7"/>
      <c r="N21" s="7"/>
      <c r="O21" s="7"/>
      <c r="P21" s="7"/>
      <c r="Q21" s="7"/>
      <c r="R21" s="8"/>
      <c r="S21" s="8"/>
      <c r="T21" s="7"/>
      <c r="U21" s="8"/>
      <c r="V21" s="7"/>
      <c r="W21" s="7"/>
      <c r="X21" s="7"/>
      <c r="Y21" s="8"/>
      <c r="Z21" s="8"/>
      <c r="AA21" s="7"/>
      <c r="AB21" s="7"/>
      <c r="AC21" s="7"/>
      <c r="AD21" s="7"/>
      <c r="AE21" s="7"/>
      <c r="AF21" s="8"/>
      <c r="AG21" s="8"/>
      <c r="AH21" s="7"/>
      <c r="AI21" s="7">
        <f t="shared" si="0"/>
        <v>0</v>
      </c>
    </row>
    <row r="22" spans="1:35" hidden="1" x14ac:dyDescent="0.25">
      <c r="A22" s="24"/>
      <c r="B22" s="3" t="s">
        <v>11</v>
      </c>
      <c r="C22" s="3"/>
      <c r="D22" s="7"/>
      <c r="E22" s="8"/>
      <c r="F22" s="7"/>
      <c r="G22" s="7"/>
      <c r="H22" s="7"/>
      <c r="I22" s="7"/>
      <c r="J22" s="7"/>
      <c r="K22" s="8"/>
      <c r="L22" s="8"/>
      <c r="M22" s="7"/>
      <c r="N22" s="7"/>
      <c r="O22" s="7"/>
      <c r="P22" s="7"/>
      <c r="Q22" s="7"/>
      <c r="R22" s="8"/>
      <c r="S22" s="8"/>
      <c r="T22" s="7"/>
      <c r="U22" s="8"/>
      <c r="V22" s="7"/>
      <c r="W22" s="7"/>
      <c r="X22" s="7"/>
      <c r="Y22" s="8"/>
      <c r="Z22" s="8"/>
      <c r="AA22" s="7"/>
      <c r="AB22" s="7"/>
      <c r="AC22" s="7"/>
      <c r="AD22" s="7"/>
      <c r="AE22" s="7"/>
      <c r="AF22" s="8"/>
      <c r="AG22" s="8"/>
      <c r="AH22" s="7"/>
      <c r="AI22" s="7">
        <f t="shared" si="0"/>
        <v>0</v>
      </c>
    </row>
    <row r="23" spans="1:35" hidden="1" x14ac:dyDescent="0.25">
      <c r="A23" s="24"/>
      <c r="B23" s="3" t="s">
        <v>14</v>
      </c>
      <c r="C23" s="3"/>
      <c r="D23" s="7"/>
      <c r="E23" s="8"/>
      <c r="F23" s="7"/>
      <c r="G23" s="7"/>
      <c r="H23" s="7"/>
      <c r="I23" s="7"/>
      <c r="J23" s="7"/>
      <c r="K23" s="8"/>
      <c r="L23" s="8"/>
      <c r="M23" s="7"/>
      <c r="N23" s="7"/>
      <c r="O23" s="7"/>
      <c r="P23" s="7"/>
      <c r="Q23" s="7"/>
      <c r="R23" s="8"/>
      <c r="S23" s="8"/>
      <c r="T23" s="7"/>
      <c r="U23" s="8"/>
      <c r="V23" s="7"/>
      <c r="W23" s="7"/>
      <c r="X23" s="7"/>
      <c r="Y23" s="8"/>
      <c r="Z23" s="8"/>
      <c r="AA23" s="7"/>
      <c r="AB23" s="7"/>
      <c r="AC23" s="7"/>
      <c r="AD23" s="7"/>
      <c r="AE23" s="7"/>
      <c r="AF23" s="8"/>
      <c r="AG23" s="8"/>
      <c r="AH23" s="7"/>
      <c r="AI23" s="7">
        <f t="shared" si="0"/>
        <v>0</v>
      </c>
    </row>
    <row r="24" spans="1:35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8">
        <f t="shared" si="7"/>
        <v>0</v>
      </c>
      <c r="L24" s="8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8">
        <f t="shared" si="7"/>
        <v>0</v>
      </c>
      <c r="S24" s="8">
        <f t="shared" si="7"/>
        <v>0</v>
      </c>
      <c r="T24" s="7">
        <f t="shared" si="7"/>
        <v>0</v>
      </c>
      <c r="U24" s="8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8">
        <f t="shared" si="7"/>
        <v>0</v>
      </c>
      <c r="Z24" s="8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8">
        <f t="shared" si="7"/>
        <v>0</v>
      </c>
      <c r="AG24" s="8">
        <f t="shared" si="7"/>
        <v>0</v>
      </c>
      <c r="AH24" s="7">
        <f t="shared" si="7"/>
        <v>0</v>
      </c>
      <c r="AI24" s="7">
        <f t="shared" si="0"/>
        <v>0</v>
      </c>
    </row>
    <row r="25" spans="1:35" hidden="1" x14ac:dyDescent="0.25">
      <c r="A25" s="24"/>
      <c r="B25" s="3" t="s">
        <v>8</v>
      </c>
      <c r="C25" s="3"/>
      <c r="D25" s="7"/>
      <c r="E25" s="8"/>
      <c r="F25" s="7"/>
      <c r="G25" s="7"/>
      <c r="H25" s="7"/>
      <c r="I25" s="7"/>
      <c r="J25" s="7"/>
      <c r="K25" s="8"/>
      <c r="L25" s="8"/>
      <c r="M25" s="7"/>
      <c r="N25" s="7"/>
      <c r="O25" s="7"/>
      <c r="P25" s="7"/>
      <c r="Q25" s="7"/>
      <c r="R25" s="8"/>
      <c r="S25" s="8"/>
      <c r="T25" s="7"/>
      <c r="U25" s="8"/>
      <c r="V25" s="7"/>
      <c r="W25" s="7"/>
      <c r="X25" s="7"/>
      <c r="Y25" s="8"/>
      <c r="Z25" s="8"/>
      <c r="AA25" s="7"/>
      <c r="AB25" s="7"/>
      <c r="AC25" s="7"/>
      <c r="AD25" s="7"/>
      <c r="AE25" s="7"/>
      <c r="AF25" s="8"/>
      <c r="AG25" s="8"/>
      <c r="AH25" s="7"/>
      <c r="AI25" s="7">
        <f t="shared" si="0"/>
        <v>0</v>
      </c>
    </row>
    <row r="26" spans="1:35" hidden="1" x14ac:dyDescent="0.25">
      <c r="A26" s="24"/>
      <c r="B26" s="3" t="s">
        <v>9</v>
      </c>
      <c r="C26" s="3"/>
      <c r="D26" s="7"/>
      <c r="E26" s="8"/>
      <c r="F26" s="7"/>
      <c r="G26" s="7"/>
      <c r="H26" s="7"/>
      <c r="I26" s="7"/>
      <c r="J26" s="7"/>
      <c r="K26" s="8"/>
      <c r="L26" s="8"/>
      <c r="M26" s="7"/>
      <c r="N26" s="7"/>
      <c r="O26" s="7"/>
      <c r="P26" s="7"/>
      <c r="Q26" s="7"/>
      <c r="R26" s="8"/>
      <c r="S26" s="8"/>
      <c r="T26" s="7"/>
      <c r="U26" s="8"/>
      <c r="V26" s="7"/>
      <c r="W26" s="7"/>
      <c r="X26" s="7"/>
      <c r="Y26" s="8"/>
      <c r="Z26" s="8"/>
      <c r="AA26" s="7"/>
      <c r="AB26" s="7"/>
      <c r="AC26" s="7"/>
      <c r="AD26" s="7"/>
      <c r="AE26" s="7"/>
      <c r="AF26" s="8"/>
      <c r="AG26" s="8"/>
      <c r="AH26" s="7"/>
      <c r="AI26" s="7">
        <f t="shared" si="0"/>
        <v>0</v>
      </c>
    </row>
    <row r="27" spans="1:35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7">
        <f t="shared" si="8"/>
        <v>0</v>
      </c>
      <c r="G27" s="7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8">
        <f t="shared" si="8"/>
        <v>0</v>
      </c>
      <c r="L27" s="8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8">
        <f t="shared" si="8"/>
        <v>0</v>
      </c>
      <c r="S27" s="8">
        <f t="shared" si="8"/>
        <v>0</v>
      </c>
      <c r="T27" s="7">
        <f t="shared" si="8"/>
        <v>0</v>
      </c>
      <c r="U27" s="8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8">
        <f t="shared" si="8"/>
        <v>0</v>
      </c>
      <c r="Z27" s="8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8">
        <f t="shared" si="8"/>
        <v>0</v>
      </c>
      <c r="AG27" s="8">
        <f t="shared" si="8"/>
        <v>0</v>
      </c>
      <c r="AH27" s="7">
        <f t="shared" si="8"/>
        <v>0</v>
      </c>
      <c r="AI27" s="7">
        <f t="shared" si="0"/>
        <v>0</v>
      </c>
    </row>
    <row r="28" spans="1:35" hidden="1" x14ac:dyDescent="0.25">
      <c r="A28" s="25"/>
      <c r="B28" s="3" t="s">
        <v>13</v>
      </c>
      <c r="C28" s="3"/>
      <c r="D28" s="7"/>
      <c r="E28" s="8"/>
      <c r="F28" s="7"/>
      <c r="G28" s="7"/>
      <c r="H28" s="7"/>
      <c r="I28" s="7"/>
      <c r="J28" s="7"/>
      <c r="K28" s="8"/>
      <c r="L28" s="8"/>
      <c r="M28" s="7"/>
      <c r="N28" s="7"/>
      <c r="O28" s="7"/>
      <c r="P28" s="7"/>
      <c r="Q28" s="7"/>
      <c r="R28" s="8"/>
      <c r="S28" s="8"/>
      <c r="T28" s="7"/>
      <c r="U28" s="8"/>
      <c r="V28" s="7"/>
      <c r="W28" s="7"/>
      <c r="X28" s="7"/>
      <c r="Y28" s="8"/>
      <c r="Z28" s="8"/>
      <c r="AA28" s="7"/>
      <c r="AB28" s="7"/>
      <c r="AC28" s="7"/>
      <c r="AD28" s="7"/>
      <c r="AE28" s="7"/>
      <c r="AF28" s="8"/>
      <c r="AG28" s="8"/>
      <c r="AH28" s="7"/>
      <c r="AI28" s="7">
        <f t="shared" si="0"/>
        <v>0</v>
      </c>
    </row>
    <row r="29" spans="1:35" hidden="1" x14ac:dyDescent="0.25">
      <c r="AI29" s="7">
        <f t="shared" si="0"/>
        <v>0</v>
      </c>
    </row>
  </sheetData>
  <mergeCells count="7">
    <mergeCell ref="A15:A20"/>
    <mergeCell ref="A21:A28"/>
    <mergeCell ref="A1:A2"/>
    <mergeCell ref="D1:D2"/>
    <mergeCell ref="AI1:AI2"/>
    <mergeCell ref="A3:A8"/>
    <mergeCell ref="A9:A14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tabSelected="1" workbookViewId="0">
      <selection activeCell="J36" sqref="J36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22" customWidth="1"/>
    <col min="6" max="7" width="9.125" style="12" customWidth="1"/>
    <col min="8" max="12" width="9.125" style="4" customWidth="1"/>
    <col min="13" max="14" width="9.125" style="12" customWidth="1"/>
    <col min="15" max="19" width="9.125" style="4" customWidth="1"/>
    <col min="20" max="21" width="9.125" style="12" customWidth="1"/>
    <col min="22" max="26" width="9.125" style="4" customWidth="1"/>
    <col min="27" max="28" width="9.125" style="12" customWidth="1"/>
    <col min="29" max="33" width="9.125" style="4" customWidth="1"/>
    <col min="34" max="34" width="9.125" style="12" customWidth="1"/>
    <col min="35" max="35" width="9.125" style="4" customWidth="1"/>
    <col min="36" max="16384" width="8.875" style="1"/>
  </cols>
  <sheetData>
    <row r="1" spans="1:35" x14ac:dyDescent="0.25">
      <c r="A1" s="26" t="s">
        <v>16</v>
      </c>
      <c r="B1" s="9" t="s">
        <v>5</v>
      </c>
      <c r="C1" s="11" t="s">
        <v>27</v>
      </c>
      <c r="D1" s="28" t="s">
        <v>4</v>
      </c>
      <c r="E1" s="19">
        <v>1</v>
      </c>
      <c r="F1" s="5">
        <v>2</v>
      </c>
      <c r="G1" s="5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5">
        <v>9</v>
      </c>
      <c r="N1" s="5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5">
        <v>16</v>
      </c>
      <c r="U1" s="5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5">
        <v>23</v>
      </c>
      <c r="AB1" s="5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5">
        <v>30</v>
      </c>
      <c r="AI1" s="30" t="s">
        <v>17</v>
      </c>
    </row>
    <row r="2" spans="1:35" x14ac:dyDescent="0.25">
      <c r="A2" s="27"/>
      <c r="B2" s="10" t="s">
        <v>6</v>
      </c>
      <c r="C2" s="11" t="s">
        <v>33</v>
      </c>
      <c r="D2" s="29"/>
      <c r="E2" s="3" t="s">
        <v>23</v>
      </c>
      <c r="F2" s="6" t="s">
        <v>24</v>
      </c>
      <c r="G2" s="6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3" t="s">
        <v>23</v>
      </c>
      <c r="M2" s="6" t="s">
        <v>24</v>
      </c>
      <c r="N2" s="6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6" t="s">
        <v>24</v>
      </c>
      <c r="U2" s="6" t="s">
        <v>18</v>
      </c>
      <c r="V2" s="3" t="s">
        <v>19</v>
      </c>
      <c r="W2" s="3" t="s">
        <v>20</v>
      </c>
      <c r="X2" s="3" t="s">
        <v>21</v>
      </c>
      <c r="Y2" s="3" t="s">
        <v>22</v>
      </c>
      <c r="Z2" s="3" t="s">
        <v>23</v>
      </c>
      <c r="AA2" s="6" t="s">
        <v>24</v>
      </c>
      <c r="AB2" s="6" t="s">
        <v>18</v>
      </c>
      <c r="AC2" s="3" t="s">
        <v>19</v>
      </c>
      <c r="AD2" s="3" t="s">
        <v>20</v>
      </c>
      <c r="AE2" s="3" t="s">
        <v>21</v>
      </c>
      <c r="AF2" s="3" t="s">
        <v>22</v>
      </c>
      <c r="AG2" s="3" t="s">
        <v>23</v>
      </c>
      <c r="AH2" s="6" t="s">
        <v>24</v>
      </c>
      <c r="AI2" s="31"/>
    </row>
    <row r="3" spans="1:35" x14ac:dyDescent="0.25">
      <c r="A3" s="23" t="s">
        <v>0</v>
      </c>
      <c r="B3" s="14" t="s">
        <v>30</v>
      </c>
      <c r="C3" s="3" t="s">
        <v>31</v>
      </c>
      <c r="D3" s="7"/>
      <c r="E3" s="21">
        <v>25000</v>
      </c>
      <c r="F3" s="8"/>
      <c r="G3" s="8"/>
      <c r="H3" s="7"/>
      <c r="I3" s="7">
        <v>5000</v>
      </c>
      <c r="J3" s="7"/>
      <c r="K3" s="7"/>
      <c r="L3" s="7"/>
      <c r="M3" s="8"/>
      <c r="N3" s="8"/>
      <c r="O3" s="7"/>
      <c r="P3" s="7"/>
      <c r="Q3" s="7"/>
      <c r="R3" s="7"/>
      <c r="S3" s="7"/>
      <c r="T3" s="8"/>
      <c r="U3" s="8"/>
      <c r="V3" s="7"/>
      <c r="W3" s="7"/>
      <c r="X3" s="7"/>
      <c r="Y3" s="7"/>
      <c r="Z3" s="7"/>
      <c r="AA3" s="8"/>
      <c r="AB3" s="8"/>
      <c r="AC3" s="7"/>
      <c r="AD3" s="7"/>
      <c r="AE3" s="7"/>
      <c r="AF3" s="7"/>
      <c r="AG3" s="7"/>
      <c r="AH3" s="8"/>
      <c r="AI3" s="7">
        <f t="shared" ref="AI3:AI29" si="0">SUM(E3:AH3)</f>
        <v>30000</v>
      </c>
    </row>
    <row r="4" spans="1:35" x14ac:dyDescent="0.25">
      <c r="A4" s="24"/>
      <c r="B4" s="3" t="s">
        <v>12</v>
      </c>
      <c r="C4" s="3" t="s">
        <v>25</v>
      </c>
      <c r="D4" s="7">
        <v>47672</v>
      </c>
      <c r="E4" s="21">
        <f>D4+E3-E5</f>
        <v>67379</v>
      </c>
      <c r="F4" s="8">
        <f t="shared" ref="F4:AH4" si="1">E4+F3-F5</f>
        <v>63647</v>
      </c>
      <c r="G4" s="8">
        <f t="shared" si="1"/>
        <v>63647</v>
      </c>
      <c r="H4" s="7">
        <f t="shared" si="1"/>
        <v>55296</v>
      </c>
      <c r="I4" s="7">
        <f t="shared" si="1"/>
        <v>60296</v>
      </c>
      <c r="J4" s="7">
        <f t="shared" si="1"/>
        <v>60296</v>
      </c>
      <c r="K4" s="7">
        <f t="shared" si="1"/>
        <v>60296</v>
      </c>
      <c r="L4" s="7">
        <f t="shared" si="1"/>
        <v>60296</v>
      </c>
      <c r="M4" s="8">
        <f t="shared" si="1"/>
        <v>60296</v>
      </c>
      <c r="N4" s="8">
        <f t="shared" si="1"/>
        <v>60296</v>
      </c>
      <c r="O4" s="7">
        <f t="shared" si="1"/>
        <v>60296</v>
      </c>
      <c r="P4" s="7">
        <f t="shared" si="1"/>
        <v>60296</v>
      </c>
      <c r="Q4" s="7">
        <f t="shared" si="1"/>
        <v>60296</v>
      </c>
      <c r="R4" s="7">
        <f t="shared" si="1"/>
        <v>60296</v>
      </c>
      <c r="S4" s="7">
        <f t="shared" si="1"/>
        <v>60296</v>
      </c>
      <c r="T4" s="8">
        <f t="shared" si="1"/>
        <v>60296</v>
      </c>
      <c r="U4" s="8">
        <f t="shared" si="1"/>
        <v>60296</v>
      </c>
      <c r="V4" s="7">
        <f t="shared" si="1"/>
        <v>60296</v>
      </c>
      <c r="W4" s="7">
        <f t="shared" si="1"/>
        <v>60296</v>
      </c>
      <c r="X4" s="7">
        <f t="shared" si="1"/>
        <v>60296</v>
      </c>
      <c r="Y4" s="7">
        <f t="shared" si="1"/>
        <v>60296</v>
      </c>
      <c r="Z4" s="7">
        <f t="shared" si="1"/>
        <v>60296</v>
      </c>
      <c r="AA4" s="8">
        <f t="shared" si="1"/>
        <v>60296</v>
      </c>
      <c r="AB4" s="8">
        <f t="shared" si="1"/>
        <v>60296</v>
      </c>
      <c r="AC4" s="7">
        <f t="shared" si="1"/>
        <v>60296</v>
      </c>
      <c r="AD4" s="7">
        <f t="shared" si="1"/>
        <v>60296</v>
      </c>
      <c r="AE4" s="7">
        <f t="shared" si="1"/>
        <v>60296</v>
      </c>
      <c r="AF4" s="7">
        <f t="shared" si="1"/>
        <v>60296</v>
      </c>
      <c r="AG4" s="7">
        <f t="shared" si="1"/>
        <v>60296</v>
      </c>
      <c r="AH4" s="8">
        <f t="shared" si="1"/>
        <v>60296</v>
      </c>
      <c r="AI4" s="7">
        <f t="shared" si="0"/>
        <v>1817665</v>
      </c>
    </row>
    <row r="5" spans="1:35" x14ac:dyDescent="0.25">
      <c r="A5" s="24"/>
      <c r="B5" s="3" t="s">
        <v>8</v>
      </c>
      <c r="C5" s="3" t="s">
        <v>26</v>
      </c>
      <c r="D5" s="7"/>
      <c r="E5" s="21">
        <v>5293</v>
      </c>
      <c r="F5" s="8">
        <v>3732</v>
      </c>
      <c r="G5" s="8"/>
      <c r="H5" s="7">
        <v>8351</v>
      </c>
      <c r="I5" s="7"/>
      <c r="J5" s="7"/>
      <c r="K5" s="7"/>
      <c r="L5" s="7"/>
      <c r="M5" s="8"/>
      <c r="N5" s="8"/>
      <c r="O5" s="7"/>
      <c r="P5" s="7"/>
      <c r="Q5" s="7"/>
      <c r="R5" s="7"/>
      <c r="S5" s="7"/>
      <c r="T5" s="8"/>
      <c r="U5" s="8"/>
      <c r="V5" s="7"/>
      <c r="W5" s="7"/>
      <c r="X5" s="7"/>
      <c r="Y5" s="7"/>
      <c r="Z5" s="7"/>
      <c r="AA5" s="8"/>
      <c r="AB5" s="8"/>
      <c r="AC5" s="7"/>
      <c r="AD5" s="7"/>
      <c r="AE5" s="7"/>
      <c r="AF5" s="7"/>
      <c r="AG5" s="7"/>
      <c r="AH5" s="8"/>
      <c r="AI5" s="7">
        <f t="shared" si="0"/>
        <v>17376</v>
      </c>
    </row>
    <row r="6" spans="1:35" x14ac:dyDescent="0.25">
      <c r="A6" s="24"/>
      <c r="B6" s="3" t="s">
        <v>9</v>
      </c>
      <c r="C6" s="3" t="s">
        <v>32</v>
      </c>
      <c r="D6" s="7"/>
      <c r="E6" s="21"/>
      <c r="F6" s="8"/>
      <c r="G6" s="8"/>
      <c r="H6" s="7"/>
      <c r="I6" s="7"/>
      <c r="J6" s="7"/>
      <c r="K6" s="7"/>
      <c r="L6" s="7"/>
      <c r="M6" s="8"/>
      <c r="N6" s="8"/>
      <c r="O6" s="7"/>
      <c r="P6" s="7"/>
      <c r="Q6" s="7"/>
      <c r="R6" s="7"/>
      <c r="S6" s="7"/>
      <c r="T6" s="8"/>
      <c r="U6" s="8"/>
      <c r="V6" s="7"/>
      <c r="W6" s="7"/>
      <c r="X6" s="7"/>
      <c r="Y6" s="7"/>
      <c r="Z6" s="7"/>
      <c r="AA6" s="8"/>
      <c r="AB6" s="8"/>
      <c r="AC6" s="7"/>
      <c r="AD6" s="7"/>
      <c r="AE6" s="7"/>
      <c r="AF6" s="7"/>
      <c r="AG6" s="7"/>
      <c r="AH6" s="8"/>
      <c r="AI6" s="7">
        <f t="shared" si="0"/>
        <v>0</v>
      </c>
    </row>
    <row r="7" spans="1:35" x14ac:dyDescent="0.25">
      <c r="A7" s="24"/>
      <c r="B7" s="3" t="s">
        <v>10</v>
      </c>
      <c r="C7" s="3" t="s">
        <v>28</v>
      </c>
      <c r="D7" s="7">
        <v>7657</v>
      </c>
      <c r="E7" s="21">
        <f t="shared" ref="E7:AH7" si="2">D7+E5-E6-E8</f>
        <v>12950</v>
      </c>
      <c r="F7" s="8">
        <f t="shared" si="2"/>
        <v>16682</v>
      </c>
      <c r="G7" s="8">
        <f t="shared" si="2"/>
        <v>16682</v>
      </c>
      <c r="H7" s="7">
        <f t="shared" si="2"/>
        <v>25033</v>
      </c>
      <c r="I7" s="7">
        <f t="shared" si="2"/>
        <v>25033</v>
      </c>
      <c r="J7" s="7">
        <f t="shared" si="2"/>
        <v>25033</v>
      </c>
      <c r="K7" s="7">
        <f t="shared" si="2"/>
        <v>25033</v>
      </c>
      <c r="L7" s="7">
        <f t="shared" si="2"/>
        <v>25033</v>
      </c>
      <c r="M7" s="8">
        <f t="shared" si="2"/>
        <v>25033</v>
      </c>
      <c r="N7" s="8">
        <f t="shared" si="2"/>
        <v>25033</v>
      </c>
      <c r="O7" s="7">
        <f t="shared" si="2"/>
        <v>25033</v>
      </c>
      <c r="P7" s="7">
        <f t="shared" si="2"/>
        <v>25033</v>
      </c>
      <c r="Q7" s="7">
        <f t="shared" si="2"/>
        <v>25033</v>
      </c>
      <c r="R7" s="7">
        <f t="shared" si="2"/>
        <v>25033</v>
      </c>
      <c r="S7" s="7">
        <f t="shared" si="2"/>
        <v>25033</v>
      </c>
      <c r="T7" s="8">
        <f t="shared" si="2"/>
        <v>25033</v>
      </c>
      <c r="U7" s="8">
        <f t="shared" si="2"/>
        <v>25033</v>
      </c>
      <c r="V7" s="7">
        <f t="shared" si="2"/>
        <v>25033</v>
      </c>
      <c r="W7" s="7">
        <f t="shared" si="2"/>
        <v>25033</v>
      </c>
      <c r="X7" s="7">
        <f t="shared" si="2"/>
        <v>25033</v>
      </c>
      <c r="Y7" s="7">
        <f t="shared" si="2"/>
        <v>25033</v>
      </c>
      <c r="Z7" s="7">
        <f t="shared" si="2"/>
        <v>25033</v>
      </c>
      <c r="AA7" s="8">
        <f t="shared" si="2"/>
        <v>25033</v>
      </c>
      <c r="AB7" s="8">
        <f t="shared" si="2"/>
        <v>25033</v>
      </c>
      <c r="AC7" s="7">
        <f t="shared" si="2"/>
        <v>25033</v>
      </c>
      <c r="AD7" s="7">
        <f t="shared" si="2"/>
        <v>25033</v>
      </c>
      <c r="AE7" s="7">
        <f t="shared" si="2"/>
        <v>25033</v>
      </c>
      <c r="AF7" s="7">
        <f t="shared" si="2"/>
        <v>25033</v>
      </c>
      <c r="AG7" s="7">
        <f t="shared" si="2"/>
        <v>25033</v>
      </c>
      <c r="AH7" s="8">
        <f t="shared" si="2"/>
        <v>25033</v>
      </c>
      <c r="AI7" s="7">
        <f t="shared" si="0"/>
        <v>722205</v>
      </c>
    </row>
    <row r="8" spans="1:35" x14ac:dyDescent="0.25">
      <c r="A8" s="25"/>
      <c r="B8" s="3" t="s">
        <v>13</v>
      </c>
      <c r="C8" s="3" t="s">
        <v>29</v>
      </c>
      <c r="D8" s="7"/>
      <c r="E8" s="21"/>
      <c r="F8" s="8"/>
      <c r="G8" s="8"/>
      <c r="H8" s="7"/>
      <c r="I8" s="7"/>
      <c r="J8" s="7"/>
      <c r="K8" s="7"/>
      <c r="L8" s="7"/>
      <c r="M8" s="8"/>
      <c r="N8" s="8"/>
      <c r="O8" s="7"/>
      <c r="P8" s="7"/>
      <c r="Q8" s="7"/>
      <c r="R8" s="7"/>
      <c r="S8" s="7"/>
      <c r="T8" s="8"/>
      <c r="U8" s="8"/>
      <c r="V8" s="7"/>
      <c r="W8" s="7"/>
      <c r="X8" s="7"/>
      <c r="Y8" s="7"/>
      <c r="Z8" s="7"/>
      <c r="AA8" s="8"/>
      <c r="AB8" s="8"/>
      <c r="AC8" s="7"/>
      <c r="AD8" s="7"/>
      <c r="AE8" s="7"/>
      <c r="AF8" s="7"/>
      <c r="AG8" s="7"/>
      <c r="AH8" s="8"/>
      <c r="AI8" s="7">
        <f t="shared" si="0"/>
        <v>0</v>
      </c>
    </row>
    <row r="9" spans="1:35" x14ac:dyDescent="0.25">
      <c r="A9" s="23" t="s">
        <v>3</v>
      </c>
      <c r="B9" s="14" t="s">
        <v>30</v>
      </c>
      <c r="C9" s="3" t="s">
        <v>31</v>
      </c>
      <c r="D9" s="7"/>
      <c r="E9" s="21">
        <v>21000</v>
      </c>
      <c r="F9" s="8"/>
      <c r="G9" s="8"/>
      <c r="H9" s="7"/>
      <c r="I9" s="7">
        <v>30800</v>
      </c>
      <c r="J9" s="7"/>
      <c r="K9" s="7"/>
      <c r="L9" s="7"/>
      <c r="M9" s="8"/>
      <c r="N9" s="8"/>
      <c r="O9" s="7"/>
      <c r="P9" s="7"/>
      <c r="Q9" s="7"/>
      <c r="R9" s="7"/>
      <c r="S9" s="7"/>
      <c r="T9" s="8"/>
      <c r="U9" s="8"/>
      <c r="V9" s="7"/>
      <c r="W9" s="7"/>
      <c r="X9" s="7"/>
      <c r="Y9" s="7"/>
      <c r="Z9" s="7"/>
      <c r="AA9" s="8"/>
      <c r="AB9" s="8"/>
      <c r="AC9" s="7"/>
      <c r="AD9" s="7"/>
      <c r="AE9" s="7"/>
      <c r="AF9" s="7"/>
      <c r="AG9" s="7"/>
      <c r="AH9" s="8"/>
      <c r="AI9" s="7">
        <f t="shared" si="0"/>
        <v>51800</v>
      </c>
    </row>
    <row r="10" spans="1:35" x14ac:dyDescent="0.25">
      <c r="A10" s="24"/>
      <c r="B10" s="3" t="s">
        <v>12</v>
      </c>
      <c r="C10" s="3" t="s">
        <v>25</v>
      </c>
      <c r="D10" s="7">
        <v>13402</v>
      </c>
      <c r="E10" s="21">
        <f>D10+E9-E11</f>
        <v>24605</v>
      </c>
      <c r="F10" s="8">
        <f t="shared" ref="F10:AH10" si="3">E10+F9-F11</f>
        <v>15806</v>
      </c>
      <c r="G10" s="8">
        <f t="shared" si="3"/>
        <v>15806</v>
      </c>
      <c r="H10" s="7">
        <f t="shared" si="3"/>
        <v>11480</v>
      </c>
      <c r="I10" s="7">
        <f t="shared" si="3"/>
        <v>42280</v>
      </c>
      <c r="J10" s="7">
        <f t="shared" si="3"/>
        <v>42280</v>
      </c>
      <c r="K10" s="7">
        <f t="shared" si="3"/>
        <v>42280</v>
      </c>
      <c r="L10" s="7">
        <f t="shared" si="3"/>
        <v>42280</v>
      </c>
      <c r="M10" s="8">
        <f t="shared" si="3"/>
        <v>42280</v>
      </c>
      <c r="N10" s="8">
        <f t="shared" si="3"/>
        <v>42280</v>
      </c>
      <c r="O10" s="7">
        <f t="shared" si="3"/>
        <v>42280</v>
      </c>
      <c r="P10" s="7">
        <f t="shared" si="3"/>
        <v>42280</v>
      </c>
      <c r="Q10" s="7">
        <f t="shared" si="3"/>
        <v>42280</v>
      </c>
      <c r="R10" s="7">
        <f t="shared" si="3"/>
        <v>42280</v>
      </c>
      <c r="S10" s="7">
        <f t="shared" si="3"/>
        <v>42280</v>
      </c>
      <c r="T10" s="8">
        <f t="shared" si="3"/>
        <v>42280</v>
      </c>
      <c r="U10" s="8">
        <f t="shared" si="3"/>
        <v>42280</v>
      </c>
      <c r="V10" s="7">
        <f t="shared" si="3"/>
        <v>42280</v>
      </c>
      <c r="W10" s="7">
        <f t="shared" si="3"/>
        <v>42280</v>
      </c>
      <c r="X10" s="7">
        <f t="shared" si="3"/>
        <v>42280</v>
      </c>
      <c r="Y10" s="7">
        <f t="shared" si="3"/>
        <v>42280</v>
      </c>
      <c r="Z10" s="7">
        <f t="shared" si="3"/>
        <v>42280</v>
      </c>
      <c r="AA10" s="8">
        <f t="shared" si="3"/>
        <v>42280</v>
      </c>
      <c r="AB10" s="8">
        <f t="shared" si="3"/>
        <v>42280</v>
      </c>
      <c r="AC10" s="7">
        <f t="shared" si="3"/>
        <v>42280</v>
      </c>
      <c r="AD10" s="7">
        <f t="shared" si="3"/>
        <v>42280</v>
      </c>
      <c r="AE10" s="7">
        <f t="shared" si="3"/>
        <v>42280</v>
      </c>
      <c r="AF10" s="7">
        <f t="shared" si="3"/>
        <v>42280</v>
      </c>
      <c r="AG10" s="7">
        <f t="shared" si="3"/>
        <v>42280</v>
      </c>
      <c r="AH10" s="8">
        <f t="shared" si="3"/>
        <v>42280</v>
      </c>
      <c r="AI10" s="7">
        <f t="shared" si="0"/>
        <v>1166977</v>
      </c>
    </row>
    <row r="11" spans="1:35" x14ac:dyDescent="0.25">
      <c r="A11" s="24"/>
      <c r="B11" s="3" t="s">
        <v>8</v>
      </c>
      <c r="C11" s="3" t="s">
        <v>26</v>
      </c>
      <c r="D11" s="7"/>
      <c r="E11" s="21">
        <v>9797</v>
      </c>
      <c r="F11" s="8">
        <v>8799</v>
      </c>
      <c r="G11" s="8"/>
      <c r="H11" s="7">
        <v>4326</v>
      </c>
      <c r="I11" s="7"/>
      <c r="J11" s="7"/>
      <c r="K11" s="7"/>
      <c r="L11" s="7"/>
      <c r="M11" s="8"/>
      <c r="N11" s="8"/>
      <c r="O11" s="7"/>
      <c r="P11" s="7"/>
      <c r="Q11" s="7"/>
      <c r="R11" s="7"/>
      <c r="S11" s="7"/>
      <c r="T11" s="8"/>
      <c r="U11" s="8"/>
      <c r="V11" s="7"/>
      <c r="W11" s="7"/>
      <c r="X11" s="7"/>
      <c r="Y11" s="7"/>
      <c r="Z11" s="7"/>
      <c r="AA11" s="8"/>
      <c r="AB11" s="8"/>
      <c r="AC11" s="7"/>
      <c r="AD11" s="7"/>
      <c r="AE11" s="7"/>
      <c r="AF11" s="7"/>
      <c r="AG11" s="7"/>
      <c r="AH11" s="8"/>
      <c r="AI11" s="7">
        <f t="shared" si="0"/>
        <v>22922</v>
      </c>
    </row>
    <row r="12" spans="1:35" x14ac:dyDescent="0.25">
      <c r="A12" s="24"/>
      <c r="B12" s="3" t="s">
        <v>9</v>
      </c>
      <c r="C12" s="3" t="s">
        <v>32</v>
      </c>
      <c r="D12" s="7"/>
      <c r="E12" s="21"/>
      <c r="F12" s="8"/>
      <c r="G12" s="8"/>
      <c r="H12" s="7"/>
      <c r="I12" s="7"/>
      <c r="J12" s="7"/>
      <c r="K12" s="7"/>
      <c r="L12" s="7"/>
      <c r="M12" s="8"/>
      <c r="N12" s="8"/>
      <c r="O12" s="7"/>
      <c r="P12" s="7"/>
      <c r="Q12" s="7"/>
      <c r="R12" s="7"/>
      <c r="S12" s="7"/>
      <c r="T12" s="8"/>
      <c r="U12" s="8"/>
      <c r="V12" s="7"/>
      <c r="W12" s="7"/>
      <c r="X12" s="7"/>
      <c r="Y12" s="7"/>
      <c r="Z12" s="7"/>
      <c r="AA12" s="8"/>
      <c r="AB12" s="8"/>
      <c r="AC12" s="7"/>
      <c r="AD12" s="7"/>
      <c r="AE12" s="7"/>
      <c r="AF12" s="7"/>
      <c r="AG12" s="7"/>
      <c r="AH12" s="8"/>
      <c r="AI12" s="7">
        <f t="shared" si="0"/>
        <v>0</v>
      </c>
    </row>
    <row r="13" spans="1:35" x14ac:dyDescent="0.25">
      <c r="A13" s="24"/>
      <c r="B13" s="3" t="s">
        <v>10</v>
      </c>
      <c r="C13" s="3" t="s">
        <v>28</v>
      </c>
      <c r="D13" s="7">
        <v>21920</v>
      </c>
      <c r="E13" s="21">
        <f t="shared" ref="E13:AH13" si="4">D13+E11-E12-E14</f>
        <v>31717</v>
      </c>
      <c r="F13" s="8">
        <f t="shared" si="4"/>
        <v>40516</v>
      </c>
      <c r="G13" s="8">
        <f t="shared" si="4"/>
        <v>40516</v>
      </c>
      <c r="H13" s="7">
        <f t="shared" si="4"/>
        <v>44842</v>
      </c>
      <c r="I13" s="7">
        <f t="shared" si="4"/>
        <v>44842</v>
      </c>
      <c r="J13" s="7">
        <f t="shared" si="4"/>
        <v>44842</v>
      </c>
      <c r="K13" s="7">
        <f t="shared" si="4"/>
        <v>44842</v>
      </c>
      <c r="L13" s="7">
        <f t="shared" si="4"/>
        <v>44842</v>
      </c>
      <c r="M13" s="8">
        <f t="shared" si="4"/>
        <v>44842</v>
      </c>
      <c r="N13" s="8">
        <f t="shared" si="4"/>
        <v>44842</v>
      </c>
      <c r="O13" s="7">
        <f t="shared" si="4"/>
        <v>44842</v>
      </c>
      <c r="P13" s="7">
        <f t="shared" si="4"/>
        <v>44842</v>
      </c>
      <c r="Q13" s="7">
        <f t="shared" si="4"/>
        <v>44842</v>
      </c>
      <c r="R13" s="7">
        <f t="shared" si="4"/>
        <v>44842</v>
      </c>
      <c r="S13" s="7">
        <f t="shared" si="4"/>
        <v>44842</v>
      </c>
      <c r="T13" s="8">
        <f t="shared" si="4"/>
        <v>44842</v>
      </c>
      <c r="U13" s="8">
        <f t="shared" si="4"/>
        <v>44842</v>
      </c>
      <c r="V13" s="7">
        <f t="shared" si="4"/>
        <v>44842</v>
      </c>
      <c r="W13" s="7">
        <f t="shared" si="4"/>
        <v>44842</v>
      </c>
      <c r="X13" s="7">
        <f t="shared" si="4"/>
        <v>44842</v>
      </c>
      <c r="Y13" s="7">
        <f t="shared" si="4"/>
        <v>44842</v>
      </c>
      <c r="Z13" s="7">
        <f t="shared" si="4"/>
        <v>44842</v>
      </c>
      <c r="AA13" s="8">
        <f t="shared" si="4"/>
        <v>44842</v>
      </c>
      <c r="AB13" s="8">
        <f t="shared" si="4"/>
        <v>44842</v>
      </c>
      <c r="AC13" s="7">
        <f t="shared" si="4"/>
        <v>44842</v>
      </c>
      <c r="AD13" s="7">
        <f t="shared" si="4"/>
        <v>44842</v>
      </c>
      <c r="AE13" s="7">
        <f t="shared" si="4"/>
        <v>44842</v>
      </c>
      <c r="AF13" s="7">
        <f t="shared" si="4"/>
        <v>44842</v>
      </c>
      <c r="AG13" s="7">
        <f t="shared" si="4"/>
        <v>44842</v>
      </c>
      <c r="AH13" s="8">
        <f t="shared" si="4"/>
        <v>44842</v>
      </c>
      <c r="AI13" s="7">
        <f t="shared" si="0"/>
        <v>1323483</v>
      </c>
    </row>
    <row r="14" spans="1:35" x14ac:dyDescent="0.25">
      <c r="A14" s="25"/>
      <c r="B14" s="3" t="s">
        <v>13</v>
      </c>
      <c r="C14" s="3" t="s">
        <v>29</v>
      </c>
      <c r="D14" s="7"/>
      <c r="E14" s="21"/>
      <c r="F14" s="8"/>
      <c r="G14" s="8"/>
      <c r="H14" s="7"/>
      <c r="I14" s="7"/>
      <c r="J14" s="7"/>
      <c r="K14" s="7"/>
      <c r="L14" s="7"/>
      <c r="M14" s="8"/>
      <c r="N14" s="8"/>
      <c r="O14" s="7"/>
      <c r="P14" s="7"/>
      <c r="Q14" s="7"/>
      <c r="R14" s="7"/>
      <c r="S14" s="7"/>
      <c r="T14" s="8"/>
      <c r="U14" s="8"/>
      <c r="V14" s="7"/>
      <c r="W14" s="7"/>
      <c r="X14" s="7"/>
      <c r="Y14" s="7"/>
      <c r="Z14" s="7"/>
      <c r="AA14" s="8"/>
      <c r="AB14" s="8"/>
      <c r="AC14" s="7"/>
      <c r="AD14" s="7"/>
      <c r="AE14" s="7"/>
      <c r="AF14" s="7"/>
      <c r="AG14" s="7"/>
      <c r="AH14" s="8"/>
      <c r="AI14" s="7">
        <f t="shared" si="0"/>
        <v>0</v>
      </c>
    </row>
    <row r="15" spans="1:35" x14ac:dyDescent="0.25">
      <c r="A15" s="23" t="s">
        <v>2</v>
      </c>
      <c r="B15" s="14" t="s">
        <v>30</v>
      </c>
      <c r="C15" s="3" t="s">
        <v>31</v>
      </c>
      <c r="D15" s="7"/>
      <c r="E15" s="21">
        <v>5000</v>
      </c>
      <c r="F15" s="8"/>
      <c r="G15" s="8"/>
      <c r="H15" s="7"/>
      <c r="I15" s="7">
        <v>4930</v>
      </c>
      <c r="J15" s="7"/>
      <c r="K15" s="7"/>
      <c r="L15" s="7"/>
      <c r="M15" s="8"/>
      <c r="N15" s="8"/>
      <c r="O15" s="7"/>
      <c r="P15" s="7"/>
      <c r="Q15" s="7"/>
      <c r="R15" s="7"/>
      <c r="S15" s="7"/>
      <c r="T15" s="8"/>
      <c r="U15" s="8"/>
      <c r="V15" s="7"/>
      <c r="W15" s="7"/>
      <c r="X15" s="7"/>
      <c r="Y15" s="7"/>
      <c r="Z15" s="7"/>
      <c r="AA15" s="8"/>
      <c r="AB15" s="8"/>
      <c r="AC15" s="7"/>
      <c r="AD15" s="7"/>
      <c r="AE15" s="7"/>
      <c r="AF15" s="7"/>
      <c r="AG15" s="7"/>
      <c r="AH15" s="8"/>
      <c r="AI15" s="7">
        <f t="shared" si="0"/>
        <v>9930</v>
      </c>
    </row>
    <row r="16" spans="1:35" x14ac:dyDescent="0.25">
      <c r="A16" s="24"/>
      <c r="B16" s="3" t="s">
        <v>12</v>
      </c>
      <c r="C16" s="3" t="s">
        <v>25</v>
      </c>
      <c r="D16" s="7">
        <v>18288</v>
      </c>
      <c r="E16" s="21">
        <f>D16+E15-E17</f>
        <v>22291</v>
      </c>
      <c r="F16" s="8">
        <f t="shared" ref="F16:AH16" si="5">E16+F15-F17</f>
        <v>22291</v>
      </c>
      <c r="G16" s="8">
        <f t="shared" si="5"/>
        <v>22291</v>
      </c>
      <c r="H16" s="7">
        <f t="shared" si="5"/>
        <v>20341</v>
      </c>
      <c r="I16" s="7">
        <f t="shared" si="5"/>
        <v>25271</v>
      </c>
      <c r="J16" s="7">
        <f t="shared" si="5"/>
        <v>25271</v>
      </c>
      <c r="K16" s="7">
        <f t="shared" si="5"/>
        <v>25271</v>
      </c>
      <c r="L16" s="7">
        <f t="shared" si="5"/>
        <v>25271</v>
      </c>
      <c r="M16" s="8">
        <f t="shared" si="5"/>
        <v>25271</v>
      </c>
      <c r="N16" s="8">
        <f t="shared" si="5"/>
        <v>25271</v>
      </c>
      <c r="O16" s="7">
        <f t="shared" si="5"/>
        <v>25271</v>
      </c>
      <c r="P16" s="7">
        <f t="shared" si="5"/>
        <v>25271</v>
      </c>
      <c r="Q16" s="7">
        <f t="shared" si="5"/>
        <v>25271</v>
      </c>
      <c r="R16" s="7">
        <f t="shared" si="5"/>
        <v>25271</v>
      </c>
      <c r="S16" s="7">
        <f t="shared" si="5"/>
        <v>25271</v>
      </c>
      <c r="T16" s="8">
        <f t="shared" si="5"/>
        <v>25271</v>
      </c>
      <c r="U16" s="8">
        <f t="shared" si="5"/>
        <v>25271</v>
      </c>
      <c r="V16" s="7">
        <f t="shared" si="5"/>
        <v>25271</v>
      </c>
      <c r="W16" s="7">
        <f t="shared" si="5"/>
        <v>25271</v>
      </c>
      <c r="X16" s="7">
        <f t="shared" si="5"/>
        <v>25271</v>
      </c>
      <c r="Y16" s="7">
        <f t="shared" si="5"/>
        <v>25271</v>
      </c>
      <c r="Z16" s="7">
        <f t="shared" si="5"/>
        <v>25271</v>
      </c>
      <c r="AA16" s="8">
        <f t="shared" si="5"/>
        <v>25271</v>
      </c>
      <c r="AB16" s="8">
        <f t="shared" si="5"/>
        <v>25271</v>
      </c>
      <c r="AC16" s="7">
        <f t="shared" si="5"/>
        <v>25271</v>
      </c>
      <c r="AD16" s="7">
        <f t="shared" si="5"/>
        <v>25271</v>
      </c>
      <c r="AE16" s="7">
        <f t="shared" si="5"/>
        <v>25271</v>
      </c>
      <c r="AF16" s="7">
        <f t="shared" si="5"/>
        <v>25271</v>
      </c>
      <c r="AG16" s="7">
        <f t="shared" si="5"/>
        <v>25271</v>
      </c>
      <c r="AH16" s="8">
        <f t="shared" si="5"/>
        <v>25271</v>
      </c>
      <c r="AI16" s="7">
        <f t="shared" si="0"/>
        <v>744260</v>
      </c>
    </row>
    <row r="17" spans="1:35" x14ac:dyDescent="0.25">
      <c r="A17" s="24"/>
      <c r="B17" s="3" t="s">
        <v>8</v>
      </c>
      <c r="C17" s="3" t="s">
        <v>26</v>
      </c>
      <c r="D17" s="7"/>
      <c r="E17" s="21">
        <v>997</v>
      </c>
      <c r="F17" s="8"/>
      <c r="G17" s="8"/>
      <c r="H17" s="7">
        <v>1950</v>
      </c>
      <c r="I17" s="7"/>
      <c r="J17" s="7"/>
      <c r="K17" s="7"/>
      <c r="L17" s="7"/>
      <c r="M17" s="8"/>
      <c r="N17" s="8"/>
      <c r="O17" s="7"/>
      <c r="P17" s="7"/>
      <c r="Q17" s="7"/>
      <c r="R17" s="7"/>
      <c r="S17" s="7"/>
      <c r="T17" s="8"/>
      <c r="U17" s="8"/>
      <c r="V17" s="7"/>
      <c r="W17" s="7"/>
      <c r="X17" s="7"/>
      <c r="Y17" s="7"/>
      <c r="Z17" s="7"/>
      <c r="AA17" s="8"/>
      <c r="AB17" s="8"/>
      <c r="AC17" s="7"/>
      <c r="AD17" s="7"/>
      <c r="AE17" s="7"/>
      <c r="AF17" s="7"/>
      <c r="AG17" s="7"/>
      <c r="AH17" s="8"/>
      <c r="AI17" s="7">
        <f t="shared" si="0"/>
        <v>2947</v>
      </c>
    </row>
    <row r="18" spans="1:35" x14ac:dyDescent="0.25">
      <c r="A18" s="24"/>
      <c r="B18" s="3" t="s">
        <v>9</v>
      </c>
      <c r="C18" s="3" t="s">
        <v>32</v>
      </c>
      <c r="D18" s="7"/>
      <c r="E18" s="21"/>
      <c r="F18" s="8"/>
      <c r="G18" s="8"/>
      <c r="H18" s="7"/>
      <c r="I18" s="7"/>
      <c r="J18" s="7"/>
      <c r="K18" s="7"/>
      <c r="L18" s="7"/>
      <c r="M18" s="8"/>
      <c r="N18" s="8"/>
      <c r="O18" s="7"/>
      <c r="P18" s="7"/>
      <c r="Q18" s="7"/>
      <c r="R18" s="7"/>
      <c r="S18" s="7"/>
      <c r="T18" s="8"/>
      <c r="U18" s="8"/>
      <c r="V18" s="7"/>
      <c r="W18" s="7"/>
      <c r="X18" s="7"/>
      <c r="Y18" s="7"/>
      <c r="Z18" s="7"/>
      <c r="AA18" s="8"/>
      <c r="AB18" s="8"/>
      <c r="AC18" s="7"/>
      <c r="AD18" s="7"/>
      <c r="AE18" s="7"/>
      <c r="AF18" s="7"/>
      <c r="AG18" s="7"/>
      <c r="AH18" s="8"/>
      <c r="AI18" s="7">
        <f t="shared" si="0"/>
        <v>0</v>
      </c>
    </row>
    <row r="19" spans="1:35" x14ac:dyDescent="0.25">
      <c r="A19" s="24"/>
      <c r="B19" s="3" t="s">
        <v>10</v>
      </c>
      <c r="C19" s="3" t="s">
        <v>28</v>
      </c>
      <c r="D19" s="7">
        <v>2013</v>
      </c>
      <c r="E19" s="21">
        <f t="shared" ref="E19:AH19" si="6">D19+E17-E18-E20</f>
        <v>3010</v>
      </c>
      <c r="F19" s="8">
        <f t="shared" si="6"/>
        <v>3010</v>
      </c>
      <c r="G19" s="8">
        <f t="shared" si="6"/>
        <v>3010</v>
      </c>
      <c r="H19" s="7">
        <f t="shared" si="6"/>
        <v>4960</v>
      </c>
      <c r="I19" s="7">
        <f t="shared" si="6"/>
        <v>4960</v>
      </c>
      <c r="J19" s="7">
        <f t="shared" si="6"/>
        <v>4960</v>
      </c>
      <c r="K19" s="7">
        <f t="shared" si="6"/>
        <v>4960</v>
      </c>
      <c r="L19" s="7">
        <f t="shared" si="6"/>
        <v>4960</v>
      </c>
      <c r="M19" s="8">
        <f t="shared" si="6"/>
        <v>4960</v>
      </c>
      <c r="N19" s="8">
        <f t="shared" si="6"/>
        <v>4960</v>
      </c>
      <c r="O19" s="7">
        <f t="shared" si="6"/>
        <v>4960</v>
      </c>
      <c r="P19" s="7">
        <f t="shared" si="6"/>
        <v>4960</v>
      </c>
      <c r="Q19" s="7">
        <f t="shared" si="6"/>
        <v>4960</v>
      </c>
      <c r="R19" s="7">
        <f t="shared" si="6"/>
        <v>4960</v>
      </c>
      <c r="S19" s="7">
        <f t="shared" si="6"/>
        <v>4960</v>
      </c>
      <c r="T19" s="8">
        <f t="shared" si="6"/>
        <v>4960</v>
      </c>
      <c r="U19" s="8">
        <f t="shared" si="6"/>
        <v>4960</v>
      </c>
      <c r="V19" s="7">
        <f t="shared" si="6"/>
        <v>4960</v>
      </c>
      <c r="W19" s="7">
        <f t="shared" si="6"/>
        <v>4960</v>
      </c>
      <c r="X19" s="7">
        <f t="shared" si="6"/>
        <v>4960</v>
      </c>
      <c r="Y19" s="7">
        <f t="shared" si="6"/>
        <v>4960</v>
      </c>
      <c r="Z19" s="7">
        <f t="shared" si="6"/>
        <v>4960</v>
      </c>
      <c r="AA19" s="8">
        <f t="shared" si="6"/>
        <v>4960</v>
      </c>
      <c r="AB19" s="8">
        <f t="shared" si="6"/>
        <v>4960</v>
      </c>
      <c r="AC19" s="7">
        <f t="shared" si="6"/>
        <v>4960</v>
      </c>
      <c r="AD19" s="7">
        <f t="shared" si="6"/>
        <v>4960</v>
      </c>
      <c r="AE19" s="7">
        <f t="shared" si="6"/>
        <v>4960</v>
      </c>
      <c r="AF19" s="7">
        <f t="shared" si="6"/>
        <v>4960</v>
      </c>
      <c r="AG19" s="7">
        <f t="shared" si="6"/>
        <v>4960</v>
      </c>
      <c r="AH19" s="8">
        <f t="shared" si="6"/>
        <v>4960</v>
      </c>
      <c r="AI19" s="7">
        <f t="shared" si="0"/>
        <v>142950</v>
      </c>
    </row>
    <row r="20" spans="1:35" x14ac:dyDescent="0.25">
      <c r="A20" s="25"/>
      <c r="B20" s="3" t="s">
        <v>13</v>
      </c>
      <c r="C20" s="3" t="s">
        <v>29</v>
      </c>
      <c r="D20" s="7"/>
      <c r="E20" s="21"/>
      <c r="F20" s="8"/>
      <c r="G20" s="8"/>
      <c r="H20" s="7"/>
      <c r="I20" s="7"/>
      <c r="J20" s="7"/>
      <c r="K20" s="7"/>
      <c r="L20" s="7"/>
      <c r="M20" s="8"/>
      <c r="N20" s="8"/>
      <c r="O20" s="7"/>
      <c r="P20" s="7"/>
      <c r="Q20" s="7"/>
      <c r="R20" s="7"/>
      <c r="S20" s="7"/>
      <c r="T20" s="8"/>
      <c r="U20" s="8"/>
      <c r="V20" s="7"/>
      <c r="W20" s="7"/>
      <c r="X20" s="7"/>
      <c r="Y20" s="7"/>
      <c r="Z20" s="7"/>
      <c r="AA20" s="8"/>
      <c r="AB20" s="8"/>
      <c r="AC20" s="7"/>
      <c r="AD20" s="7"/>
      <c r="AE20" s="7"/>
      <c r="AF20" s="7"/>
      <c r="AG20" s="7"/>
      <c r="AH20" s="8"/>
      <c r="AI20" s="7">
        <f t="shared" si="0"/>
        <v>0</v>
      </c>
    </row>
    <row r="21" spans="1:35" hidden="1" x14ac:dyDescent="0.25">
      <c r="A21" s="23" t="s">
        <v>1</v>
      </c>
      <c r="B21" s="3" t="s">
        <v>7</v>
      </c>
      <c r="C21" s="3"/>
      <c r="D21" s="7"/>
      <c r="E21" s="21"/>
      <c r="F21" s="8"/>
      <c r="G21" s="8"/>
      <c r="H21" s="7"/>
      <c r="I21" s="7"/>
      <c r="J21" s="7"/>
      <c r="K21" s="7"/>
      <c r="L21" s="7"/>
      <c r="M21" s="8"/>
      <c r="N21" s="8"/>
      <c r="O21" s="7"/>
      <c r="P21" s="7"/>
      <c r="Q21" s="7"/>
      <c r="R21" s="7"/>
      <c r="S21" s="7"/>
      <c r="T21" s="8"/>
      <c r="U21" s="8"/>
      <c r="V21" s="7"/>
      <c r="W21" s="7"/>
      <c r="X21" s="7"/>
      <c r="Y21" s="7"/>
      <c r="Z21" s="7"/>
      <c r="AA21" s="8"/>
      <c r="AB21" s="8"/>
      <c r="AC21" s="7"/>
      <c r="AD21" s="7"/>
      <c r="AE21" s="7"/>
      <c r="AF21" s="7"/>
      <c r="AG21" s="7"/>
      <c r="AH21" s="8"/>
      <c r="AI21" s="7">
        <f t="shared" si="0"/>
        <v>0</v>
      </c>
    </row>
    <row r="22" spans="1:35" hidden="1" x14ac:dyDescent="0.25">
      <c r="A22" s="24"/>
      <c r="B22" s="3" t="s">
        <v>11</v>
      </c>
      <c r="C22" s="3"/>
      <c r="D22" s="7"/>
      <c r="E22" s="21"/>
      <c r="F22" s="8"/>
      <c r="G22" s="8"/>
      <c r="H22" s="7"/>
      <c r="I22" s="7"/>
      <c r="J22" s="7"/>
      <c r="K22" s="7"/>
      <c r="L22" s="7"/>
      <c r="M22" s="8"/>
      <c r="N22" s="8"/>
      <c r="O22" s="7"/>
      <c r="P22" s="7"/>
      <c r="Q22" s="7"/>
      <c r="R22" s="7"/>
      <c r="S22" s="7"/>
      <c r="T22" s="8"/>
      <c r="U22" s="8"/>
      <c r="V22" s="7"/>
      <c r="W22" s="7"/>
      <c r="X22" s="7"/>
      <c r="Y22" s="7"/>
      <c r="Z22" s="7"/>
      <c r="AA22" s="8"/>
      <c r="AB22" s="8"/>
      <c r="AC22" s="7"/>
      <c r="AD22" s="7"/>
      <c r="AE22" s="7"/>
      <c r="AF22" s="7"/>
      <c r="AG22" s="7"/>
      <c r="AH22" s="8"/>
      <c r="AI22" s="7">
        <f t="shared" si="0"/>
        <v>0</v>
      </c>
    </row>
    <row r="23" spans="1:35" hidden="1" x14ac:dyDescent="0.25">
      <c r="A23" s="24"/>
      <c r="B23" s="3" t="s">
        <v>14</v>
      </c>
      <c r="C23" s="3"/>
      <c r="D23" s="7"/>
      <c r="E23" s="21"/>
      <c r="F23" s="8"/>
      <c r="G23" s="8"/>
      <c r="H23" s="7"/>
      <c r="I23" s="7"/>
      <c r="J23" s="7"/>
      <c r="K23" s="7"/>
      <c r="L23" s="7"/>
      <c r="M23" s="8"/>
      <c r="N23" s="8"/>
      <c r="O23" s="7"/>
      <c r="P23" s="7"/>
      <c r="Q23" s="7"/>
      <c r="R23" s="7"/>
      <c r="S23" s="7"/>
      <c r="T23" s="8"/>
      <c r="U23" s="8"/>
      <c r="V23" s="7"/>
      <c r="W23" s="7"/>
      <c r="X23" s="7"/>
      <c r="Y23" s="7"/>
      <c r="Z23" s="7"/>
      <c r="AA23" s="8"/>
      <c r="AB23" s="8"/>
      <c r="AC23" s="7"/>
      <c r="AD23" s="7"/>
      <c r="AE23" s="7"/>
      <c r="AF23" s="7"/>
      <c r="AG23" s="7"/>
      <c r="AH23" s="8"/>
      <c r="AI23" s="7">
        <f t="shared" si="0"/>
        <v>0</v>
      </c>
    </row>
    <row r="24" spans="1:35" hidden="1" x14ac:dyDescent="0.25">
      <c r="A24" s="24"/>
      <c r="B24" s="3" t="s">
        <v>15</v>
      </c>
      <c r="C24" s="3"/>
      <c r="D24" s="7"/>
      <c r="E24" s="21">
        <f t="shared" ref="E24:AH24" si="7">D24+E23-E25</f>
        <v>0</v>
      </c>
      <c r="F24" s="8">
        <f t="shared" si="7"/>
        <v>0</v>
      </c>
      <c r="G24" s="8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7">
        <f t="shared" si="7"/>
        <v>0</v>
      </c>
      <c r="M24" s="8">
        <f t="shared" si="7"/>
        <v>0</v>
      </c>
      <c r="N24" s="8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7">
        <f t="shared" si="7"/>
        <v>0</v>
      </c>
      <c r="S24" s="7">
        <f t="shared" si="7"/>
        <v>0</v>
      </c>
      <c r="T24" s="8">
        <f t="shared" si="7"/>
        <v>0</v>
      </c>
      <c r="U24" s="8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7">
        <f t="shared" si="7"/>
        <v>0</v>
      </c>
      <c r="Z24" s="7">
        <f t="shared" si="7"/>
        <v>0</v>
      </c>
      <c r="AA24" s="8">
        <f t="shared" si="7"/>
        <v>0</v>
      </c>
      <c r="AB24" s="8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7">
        <f t="shared" si="7"/>
        <v>0</v>
      </c>
      <c r="AG24" s="7">
        <f t="shared" si="7"/>
        <v>0</v>
      </c>
      <c r="AH24" s="8">
        <f t="shared" si="7"/>
        <v>0</v>
      </c>
      <c r="AI24" s="7">
        <f t="shared" si="0"/>
        <v>0</v>
      </c>
    </row>
    <row r="25" spans="1:35" hidden="1" x14ac:dyDescent="0.25">
      <c r="A25" s="24"/>
      <c r="B25" s="3" t="s">
        <v>8</v>
      </c>
      <c r="C25" s="3"/>
      <c r="D25" s="7"/>
      <c r="E25" s="21"/>
      <c r="F25" s="8"/>
      <c r="G25" s="8"/>
      <c r="H25" s="7"/>
      <c r="I25" s="7"/>
      <c r="J25" s="7"/>
      <c r="K25" s="7"/>
      <c r="L25" s="7"/>
      <c r="M25" s="8"/>
      <c r="N25" s="8"/>
      <c r="O25" s="7"/>
      <c r="P25" s="7"/>
      <c r="Q25" s="7"/>
      <c r="R25" s="7"/>
      <c r="S25" s="7"/>
      <c r="T25" s="8"/>
      <c r="U25" s="8"/>
      <c r="V25" s="7"/>
      <c r="W25" s="7"/>
      <c r="X25" s="7"/>
      <c r="Y25" s="7"/>
      <c r="Z25" s="7"/>
      <c r="AA25" s="8"/>
      <c r="AB25" s="8"/>
      <c r="AC25" s="7"/>
      <c r="AD25" s="7"/>
      <c r="AE25" s="7"/>
      <c r="AF25" s="7"/>
      <c r="AG25" s="7"/>
      <c r="AH25" s="8"/>
      <c r="AI25" s="7">
        <f t="shared" si="0"/>
        <v>0</v>
      </c>
    </row>
    <row r="26" spans="1:35" hidden="1" x14ac:dyDescent="0.25">
      <c r="A26" s="24"/>
      <c r="B26" s="3" t="s">
        <v>9</v>
      </c>
      <c r="C26" s="3"/>
      <c r="D26" s="7"/>
      <c r="E26" s="21"/>
      <c r="F26" s="8"/>
      <c r="G26" s="8"/>
      <c r="H26" s="7"/>
      <c r="I26" s="7"/>
      <c r="J26" s="7"/>
      <c r="K26" s="7"/>
      <c r="L26" s="7"/>
      <c r="M26" s="8"/>
      <c r="N26" s="8"/>
      <c r="O26" s="7"/>
      <c r="P26" s="7"/>
      <c r="Q26" s="7"/>
      <c r="R26" s="7"/>
      <c r="S26" s="7"/>
      <c r="T26" s="8"/>
      <c r="U26" s="8"/>
      <c r="V26" s="7"/>
      <c r="W26" s="7"/>
      <c r="X26" s="7"/>
      <c r="Y26" s="7"/>
      <c r="Z26" s="7"/>
      <c r="AA26" s="8"/>
      <c r="AB26" s="8"/>
      <c r="AC26" s="7"/>
      <c r="AD26" s="7"/>
      <c r="AE26" s="7"/>
      <c r="AF26" s="7"/>
      <c r="AG26" s="7"/>
      <c r="AH26" s="8"/>
      <c r="AI26" s="7">
        <f t="shared" si="0"/>
        <v>0</v>
      </c>
    </row>
    <row r="27" spans="1:35" hidden="1" x14ac:dyDescent="0.25">
      <c r="A27" s="24"/>
      <c r="B27" s="3" t="s">
        <v>10</v>
      </c>
      <c r="C27" s="3"/>
      <c r="D27" s="7"/>
      <c r="E27" s="21">
        <f t="shared" ref="E27:AH27" si="8">D27+E25-E26-E28</f>
        <v>0</v>
      </c>
      <c r="F27" s="8">
        <f t="shared" si="8"/>
        <v>0</v>
      </c>
      <c r="G27" s="8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7">
        <f t="shared" si="8"/>
        <v>0</v>
      </c>
      <c r="L27" s="7">
        <f t="shared" si="8"/>
        <v>0</v>
      </c>
      <c r="M27" s="8">
        <f t="shared" si="8"/>
        <v>0</v>
      </c>
      <c r="N27" s="8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7">
        <f t="shared" si="8"/>
        <v>0</v>
      </c>
      <c r="S27" s="7">
        <f t="shared" si="8"/>
        <v>0</v>
      </c>
      <c r="T27" s="8">
        <f t="shared" si="8"/>
        <v>0</v>
      </c>
      <c r="U27" s="8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7">
        <f t="shared" si="8"/>
        <v>0</v>
      </c>
      <c r="Z27" s="7">
        <f t="shared" si="8"/>
        <v>0</v>
      </c>
      <c r="AA27" s="8">
        <f t="shared" si="8"/>
        <v>0</v>
      </c>
      <c r="AB27" s="8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7">
        <f t="shared" si="8"/>
        <v>0</v>
      </c>
      <c r="AG27" s="7">
        <f t="shared" si="8"/>
        <v>0</v>
      </c>
      <c r="AH27" s="8">
        <f t="shared" si="8"/>
        <v>0</v>
      </c>
      <c r="AI27" s="7">
        <f t="shared" si="0"/>
        <v>0</v>
      </c>
    </row>
    <row r="28" spans="1:35" hidden="1" x14ac:dyDescent="0.25">
      <c r="A28" s="25"/>
      <c r="B28" s="3" t="s">
        <v>13</v>
      </c>
      <c r="C28" s="3"/>
      <c r="D28" s="7"/>
      <c r="E28" s="21"/>
      <c r="F28" s="8"/>
      <c r="G28" s="8"/>
      <c r="H28" s="7"/>
      <c r="I28" s="7"/>
      <c r="J28" s="7"/>
      <c r="K28" s="7"/>
      <c r="L28" s="7"/>
      <c r="M28" s="8"/>
      <c r="N28" s="8"/>
      <c r="O28" s="7"/>
      <c r="P28" s="7"/>
      <c r="Q28" s="7"/>
      <c r="R28" s="7"/>
      <c r="S28" s="7"/>
      <c r="T28" s="8"/>
      <c r="U28" s="8"/>
      <c r="V28" s="7"/>
      <c r="W28" s="7"/>
      <c r="X28" s="7"/>
      <c r="Y28" s="7"/>
      <c r="Z28" s="7"/>
      <c r="AA28" s="8"/>
      <c r="AB28" s="8"/>
      <c r="AC28" s="7"/>
      <c r="AD28" s="7"/>
      <c r="AE28" s="7"/>
      <c r="AF28" s="7"/>
      <c r="AG28" s="7"/>
      <c r="AH28" s="8"/>
      <c r="AI28" s="7">
        <f t="shared" si="0"/>
        <v>0</v>
      </c>
    </row>
    <row r="29" spans="1:35" hidden="1" x14ac:dyDescent="0.25">
      <c r="AI29" s="7">
        <f t="shared" si="0"/>
        <v>0</v>
      </c>
    </row>
  </sheetData>
  <mergeCells count="7">
    <mergeCell ref="A21:A28"/>
    <mergeCell ref="A1:A2"/>
    <mergeCell ref="D1:D2"/>
    <mergeCell ref="AI1:AI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8" sqref="C38"/>
    </sheetView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N1" activePane="topRight" state="frozen"/>
      <selection pane="topRight" activeCell="AI17" sqref="AI17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2" customWidth="1"/>
    <col min="6" max="10" width="9.125" style="4" customWidth="1"/>
    <col min="11" max="12" width="9.125" style="12" customWidth="1"/>
    <col min="13" max="17" width="9.125" style="4" customWidth="1"/>
    <col min="18" max="19" width="9.125" style="12" customWidth="1"/>
    <col min="20" max="24" width="9.125" style="4" customWidth="1"/>
    <col min="25" max="26" width="9.125" style="12" customWidth="1"/>
    <col min="27" max="31" width="9.125" style="4" customWidth="1"/>
    <col min="32" max="33" width="9.125" style="12" customWidth="1"/>
    <col min="34" max="36" width="9.125" style="4" customWidth="1"/>
    <col min="37" max="16384" width="8.875" style="1"/>
  </cols>
  <sheetData>
    <row r="1" spans="1:36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5">
        <v>7</v>
      </c>
      <c r="L1" s="5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5">
        <v>14</v>
      </c>
      <c r="S1" s="5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5">
        <v>21</v>
      </c>
      <c r="Z1" s="5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5">
        <v>28</v>
      </c>
      <c r="AG1" s="5">
        <v>29</v>
      </c>
      <c r="AH1" s="2">
        <v>30</v>
      </c>
      <c r="AI1" s="13">
        <v>31</v>
      </c>
      <c r="AJ1" s="30" t="s">
        <v>17</v>
      </c>
    </row>
    <row r="2" spans="1:36" x14ac:dyDescent="0.25">
      <c r="A2" s="27"/>
      <c r="B2" s="10" t="s">
        <v>6</v>
      </c>
      <c r="C2" s="11" t="s">
        <v>33</v>
      </c>
      <c r="D2" s="29"/>
      <c r="E2" s="6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6" t="s">
        <v>24</v>
      </c>
      <c r="L2" s="6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6" t="s">
        <v>24</v>
      </c>
      <c r="S2" s="6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6" t="s">
        <v>24</v>
      </c>
      <c r="Z2" s="6" t="s">
        <v>18</v>
      </c>
      <c r="AA2" s="3" t="s">
        <v>19</v>
      </c>
      <c r="AB2" s="3" t="s">
        <v>20</v>
      </c>
      <c r="AC2" s="3" t="s">
        <v>21</v>
      </c>
      <c r="AD2" s="3" t="s">
        <v>22</v>
      </c>
      <c r="AE2" s="3" t="s">
        <v>23</v>
      </c>
      <c r="AF2" s="6" t="s">
        <v>24</v>
      </c>
      <c r="AG2" s="6" t="s">
        <v>18</v>
      </c>
      <c r="AH2" s="3" t="s">
        <v>19</v>
      </c>
      <c r="AI2" s="3" t="s">
        <v>20</v>
      </c>
      <c r="AJ2" s="31"/>
    </row>
    <row r="3" spans="1:36" x14ac:dyDescent="0.25">
      <c r="A3" s="23" t="s">
        <v>0</v>
      </c>
      <c r="B3" s="14" t="s">
        <v>30</v>
      </c>
      <c r="C3" s="3" t="s">
        <v>31</v>
      </c>
      <c r="D3" s="7"/>
      <c r="E3" s="8"/>
      <c r="F3" s="7"/>
      <c r="G3" s="7"/>
      <c r="H3" s="7"/>
      <c r="I3" s="7"/>
      <c r="J3" s="7">
        <v>35000</v>
      </c>
      <c r="K3" s="8"/>
      <c r="L3" s="8"/>
      <c r="M3" s="7"/>
      <c r="N3" s="7"/>
      <c r="O3" s="7">
        <v>34900</v>
      </c>
      <c r="P3" s="7"/>
      <c r="Q3" s="7"/>
      <c r="R3" s="8"/>
      <c r="S3" s="8"/>
      <c r="T3" s="7"/>
      <c r="U3" s="7">
        <f>8128+15000</f>
        <v>23128</v>
      </c>
      <c r="V3" s="7"/>
      <c r="W3" s="7"/>
      <c r="X3" s="7">
        <v>35000</v>
      </c>
      <c r="Y3" s="8"/>
      <c r="Z3" s="8"/>
      <c r="AA3" s="7"/>
      <c r="AB3" s="7"/>
      <c r="AC3" s="7"/>
      <c r="AD3" s="7">
        <f>20000+28381</f>
        <v>48381</v>
      </c>
      <c r="AE3" s="7"/>
      <c r="AF3" s="8"/>
      <c r="AG3" s="8"/>
      <c r="AH3" s="7"/>
      <c r="AI3" s="7"/>
      <c r="AJ3" s="7">
        <f t="shared" ref="AJ3:AJ29" si="0">SUM(E3:AH3)</f>
        <v>176409</v>
      </c>
    </row>
    <row r="4" spans="1:36" x14ac:dyDescent="0.25">
      <c r="A4" s="24"/>
      <c r="B4" s="3" t="s">
        <v>12</v>
      </c>
      <c r="C4" s="3" t="s">
        <v>25</v>
      </c>
      <c r="D4" s="7"/>
      <c r="E4" s="8">
        <f>62442-4741</f>
        <v>57701</v>
      </c>
      <c r="F4" s="7">
        <f t="shared" ref="F4:AG4" si="1">E4+F3-F5</f>
        <v>50655</v>
      </c>
      <c r="G4" s="7">
        <f t="shared" si="1"/>
        <v>43423</v>
      </c>
      <c r="H4" s="7">
        <f t="shared" si="1"/>
        <v>36207</v>
      </c>
      <c r="I4" s="7">
        <f t="shared" si="1"/>
        <v>27327</v>
      </c>
      <c r="J4" s="7">
        <f t="shared" si="1"/>
        <v>52877</v>
      </c>
      <c r="K4" s="8">
        <f t="shared" si="1"/>
        <v>52877</v>
      </c>
      <c r="L4" s="8">
        <f t="shared" si="1"/>
        <v>52877</v>
      </c>
      <c r="M4" s="7">
        <f t="shared" si="1"/>
        <v>43427</v>
      </c>
      <c r="N4" s="7">
        <f t="shared" si="1"/>
        <v>34010</v>
      </c>
      <c r="O4" s="7">
        <f t="shared" si="1"/>
        <v>59563</v>
      </c>
      <c r="P4" s="7">
        <f t="shared" si="1"/>
        <v>50139</v>
      </c>
      <c r="Q4" s="7">
        <f t="shared" si="1"/>
        <v>40886</v>
      </c>
      <c r="R4" s="8">
        <f t="shared" si="1"/>
        <v>40886</v>
      </c>
      <c r="S4" s="8">
        <f t="shared" si="1"/>
        <v>40886</v>
      </c>
      <c r="T4" s="7">
        <f t="shared" si="1"/>
        <v>31586</v>
      </c>
      <c r="U4" s="7">
        <f t="shared" si="1"/>
        <v>45232</v>
      </c>
      <c r="V4" s="7">
        <f t="shared" si="1"/>
        <v>35857</v>
      </c>
      <c r="W4" s="7">
        <f t="shared" si="1"/>
        <v>26621</v>
      </c>
      <c r="X4" s="7">
        <f t="shared" si="1"/>
        <v>52760</v>
      </c>
      <c r="Y4" s="8">
        <f t="shared" si="1"/>
        <v>52760</v>
      </c>
      <c r="Z4" s="8">
        <f t="shared" si="1"/>
        <v>52760</v>
      </c>
      <c r="AA4" s="7">
        <f t="shared" si="1"/>
        <v>43518</v>
      </c>
      <c r="AB4" s="7">
        <f t="shared" si="1"/>
        <v>34197</v>
      </c>
      <c r="AC4" s="7">
        <f t="shared" si="1"/>
        <v>22732</v>
      </c>
      <c r="AD4" s="7">
        <f t="shared" si="1"/>
        <v>59528</v>
      </c>
      <c r="AE4" s="7">
        <f t="shared" si="1"/>
        <v>48084</v>
      </c>
      <c r="AF4" s="8">
        <f t="shared" si="1"/>
        <v>48084</v>
      </c>
      <c r="AG4" s="8">
        <f t="shared" si="1"/>
        <v>48084</v>
      </c>
      <c r="AH4" s="7">
        <f>AG4+AH3-AH5</f>
        <v>36610</v>
      </c>
      <c r="AI4" s="7">
        <f>AH4+AI3-AI5</f>
        <v>25157</v>
      </c>
      <c r="AJ4" s="7">
        <f t="shared" si="0"/>
        <v>1322154</v>
      </c>
    </row>
    <row r="5" spans="1:36" x14ac:dyDescent="0.25">
      <c r="A5" s="24"/>
      <c r="B5" s="3" t="s">
        <v>8</v>
      </c>
      <c r="C5" s="3" t="s">
        <v>26</v>
      </c>
      <c r="D5" s="7"/>
      <c r="E5" s="8"/>
      <c r="F5" s="7">
        <v>7046</v>
      </c>
      <c r="G5" s="7">
        <v>7232</v>
      </c>
      <c r="H5" s="7">
        <v>7216</v>
      </c>
      <c r="I5" s="7">
        <v>8880</v>
      </c>
      <c r="J5" s="7">
        <v>9450</v>
      </c>
      <c r="K5" s="8"/>
      <c r="L5" s="8"/>
      <c r="M5" s="7">
        <v>9450</v>
      </c>
      <c r="N5" s="7">
        <v>9417</v>
      </c>
      <c r="O5" s="7">
        <v>9347</v>
      </c>
      <c r="P5" s="7">
        <v>9424</v>
      </c>
      <c r="Q5" s="7">
        <v>9253</v>
      </c>
      <c r="R5" s="8"/>
      <c r="S5" s="8"/>
      <c r="T5" s="7">
        <v>9300</v>
      </c>
      <c r="U5" s="7">
        <v>9482</v>
      </c>
      <c r="V5" s="7">
        <v>9375</v>
      </c>
      <c r="W5" s="7">
        <v>9236</v>
      </c>
      <c r="X5" s="7">
        <v>8861</v>
      </c>
      <c r="Y5" s="8"/>
      <c r="Z5" s="8"/>
      <c r="AA5" s="7">
        <v>9242</v>
      </c>
      <c r="AB5" s="7">
        <v>9321</v>
      </c>
      <c r="AC5" s="7">
        <v>11465</v>
      </c>
      <c r="AD5" s="7">
        <v>11585</v>
      </c>
      <c r="AE5" s="7">
        <v>11444</v>
      </c>
      <c r="AF5" s="8"/>
      <c r="AG5" s="8"/>
      <c r="AH5" s="7">
        <v>11474</v>
      </c>
      <c r="AI5" s="7">
        <v>11453</v>
      </c>
      <c r="AJ5" s="7">
        <f>SUM(E5:AI5)</f>
        <v>208953</v>
      </c>
    </row>
    <row r="6" spans="1:36" x14ac:dyDescent="0.25">
      <c r="A6" s="24"/>
      <c r="B6" s="3" t="s">
        <v>9</v>
      </c>
      <c r="C6" s="3" t="s">
        <v>32</v>
      </c>
      <c r="D6" s="7"/>
      <c r="E6" s="8"/>
      <c r="F6" s="7"/>
      <c r="G6" s="7"/>
      <c r="H6" s="7"/>
      <c r="I6" s="7"/>
      <c r="J6" s="7"/>
      <c r="K6" s="8"/>
      <c r="L6" s="8"/>
      <c r="M6" s="7"/>
      <c r="N6" s="7"/>
      <c r="O6" s="7"/>
      <c r="P6" s="7"/>
      <c r="Q6" s="7"/>
      <c r="R6" s="8"/>
      <c r="S6" s="8"/>
      <c r="T6" s="7"/>
      <c r="U6" s="7"/>
      <c r="V6" s="7"/>
      <c r="W6" s="7"/>
      <c r="X6" s="7"/>
      <c r="Y6" s="8"/>
      <c r="Z6" s="8"/>
      <c r="AA6" s="7"/>
      <c r="AB6" s="7"/>
      <c r="AC6" s="7"/>
      <c r="AD6" s="7"/>
      <c r="AE6" s="7"/>
      <c r="AF6" s="8"/>
      <c r="AG6" s="8"/>
      <c r="AH6" s="7"/>
      <c r="AI6" s="7"/>
      <c r="AJ6" s="7">
        <f t="shared" si="0"/>
        <v>0</v>
      </c>
    </row>
    <row r="7" spans="1:36" x14ac:dyDescent="0.25">
      <c r="A7" s="24"/>
      <c r="B7" s="3" t="s">
        <v>10</v>
      </c>
      <c r="C7" s="3" t="s">
        <v>28</v>
      </c>
      <c r="D7" s="7"/>
      <c r="E7" s="8">
        <v>60502</v>
      </c>
      <c r="F7" s="7">
        <f t="shared" ref="F7:AI7" si="2">E7+F5-F6-F8</f>
        <v>67548</v>
      </c>
      <c r="G7" s="7">
        <f t="shared" si="2"/>
        <v>19780</v>
      </c>
      <c r="H7" s="7">
        <f t="shared" si="2"/>
        <v>26996</v>
      </c>
      <c r="I7" s="7">
        <f t="shared" si="2"/>
        <v>35876</v>
      </c>
      <c r="J7" s="7">
        <f t="shared" si="2"/>
        <v>45326</v>
      </c>
      <c r="K7" s="8">
        <f t="shared" si="2"/>
        <v>45326</v>
      </c>
      <c r="L7" s="8">
        <f t="shared" si="2"/>
        <v>45326</v>
      </c>
      <c r="M7" s="7">
        <f t="shared" si="2"/>
        <v>54776</v>
      </c>
      <c r="N7" s="7">
        <f t="shared" si="2"/>
        <v>64193</v>
      </c>
      <c r="O7" s="7">
        <f t="shared" si="2"/>
        <v>73540</v>
      </c>
      <c r="P7" s="7">
        <f t="shared" si="2"/>
        <v>82964</v>
      </c>
      <c r="Q7" s="7">
        <f t="shared" si="2"/>
        <v>92217</v>
      </c>
      <c r="R7" s="8">
        <f t="shared" si="2"/>
        <v>92217</v>
      </c>
      <c r="S7" s="8">
        <f t="shared" si="2"/>
        <v>92217</v>
      </c>
      <c r="T7" s="7">
        <f t="shared" si="2"/>
        <v>101517</v>
      </c>
      <c r="U7" s="7">
        <f t="shared" si="2"/>
        <v>44864</v>
      </c>
      <c r="V7" s="7">
        <f t="shared" si="2"/>
        <v>54239</v>
      </c>
      <c r="W7" s="7">
        <f t="shared" si="2"/>
        <v>63475</v>
      </c>
      <c r="X7" s="7">
        <f t="shared" si="2"/>
        <v>72336</v>
      </c>
      <c r="Y7" s="8">
        <f t="shared" si="2"/>
        <v>72336</v>
      </c>
      <c r="Z7" s="8">
        <f t="shared" si="2"/>
        <v>72336</v>
      </c>
      <c r="AA7" s="7">
        <f t="shared" si="2"/>
        <v>81578</v>
      </c>
      <c r="AB7" s="7">
        <f t="shared" si="2"/>
        <v>30399</v>
      </c>
      <c r="AC7" s="7">
        <f t="shared" si="2"/>
        <v>41864</v>
      </c>
      <c r="AD7" s="7">
        <f t="shared" si="2"/>
        <v>42449</v>
      </c>
      <c r="AE7" s="7">
        <f t="shared" si="2"/>
        <v>53893</v>
      </c>
      <c r="AF7" s="8">
        <f t="shared" si="2"/>
        <v>53893</v>
      </c>
      <c r="AG7" s="8">
        <f t="shared" si="2"/>
        <v>53893</v>
      </c>
      <c r="AH7" s="7">
        <f t="shared" si="2"/>
        <v>65367</v>
      </c>
      <c r="AI7" s="7">
        <f t="shared" si="2"/>
        <v>76820</v>
      </c>
      <c r="AJ7" s="7">
        <f t="shared" si="0"/>
        <v>1803243</v>
      </c>
    </row>
    <row r="8" spans="1:36" x14ac:dyDescent="0.25">
      <c r="A8" s="25"/>
      <c r="B8" s="3" t="s">
        <v>13</v>
      </c>
      <c r="C8" s="3" t="s">
        <v>29</v>
      </c>
      <c r="D8" s="7"/>
      <c r="E8" s="8"/>
      <c r="F8" s="7"/>
      <c r="G8" s="7">
        <v>55000</v>
      </c>
      <c r="H8" s="7"/>
      <c r="I8" s="7"/>
      <c r="J8" s="7"/>
      <c r="K8" s="8"/>
      <c r="L8" s="8"/>
      <c r="M8" s="7"/>
      <c r="N8" s="7"/>
      <c r="O8" s="7"/>
      <c r="P8" s="7"/>
      <c r="Q8" s="7"/>
      <c r="R8" s="8"/>
      <c r="S8" s="8"/>
      <c r="T8" s="7"/>
      <c r="U8" s="7">
        <f>33135+33000</f>
        <v>66135</v>
      </c>
      <c r="V8" s="7"/>
      <c r="W8" s="7"/>
      <c r="X8" s="7"/>
      <c r="Y8" s="8"/>
      <c r="Z8" s="8"/>
      <c r="AA8" s="7"/>
      <c r="AB8" s="7">
        <v>60500</v>
      </c>
      <c r="AC8" s="7"/>
      <c r="AD8" s="7">
        <v>11000</v>
      </c>
      <c r="AE8" s="7"/>
      <c r="AF8" s="8"/>
      <c r="AG8" s="8"/>
      <c r="AH8" s="7"/>
      <c r="AI8" s="7"/>
      <c r="AJ8" s="7">
        <f t="shared" si="0"/>
        <v>192635</v>
      </c>
    </row>
    <row r="9" spans="1:36" x14ac:dyDescent="0.25">
      <c r="A9" s="23" t="s">
        <v>3</v>
      </c>
      <c r="B9" s="14" t="s">
        <v>30</v>
      </c>
      <c r="C9" s="3" t="s">
        <v>31</v>
      </c>
      <c r="D9" s="7"/>
      <c r="E9" s="8"/>
      <c r="F9" s="7"/>
      <c r="G9" s="7"/>
      <c r="H9" s="7"/>
      <c r="I9" s="7"/>
      <c r="J9" s="7">
        <v>14400</v>
      </c>
      <c r="K9" s="8"/>
      <c r="L9" s="8"/>
      <c r="M9" s="7"/>
      <c r="N9" s="7"/>
      <c r="O9" s="7">
        <v>11200</v>
      </c>
      <c r="P9" s="7"/>
      <c r="Q9" s="7"/>
      <c r="R9" s="8"/>
      <c r="S9" s="8"/>
      <c r="T9" s="7"/>
      <c r="U9" s="7">
        <f>8400+4966</f>
        <v>13366</v>
      </c>
      <c r="V9" s="7"/>
      <c r="W9" s="7"/>
      <c r="X9" s="7">
        <v>22400</v>
      </c>
      <c r="Y9" s="8"/>
      <c r="Z9" s="8"/>
      <c r="AA9" s="7"/>
      <c r="AB9" s="7"/>
      <c r="AC9" s="7"/>
      <c r="AD9" s="7">
        <v>5600</v>
      </c>
      <c r="AE9" s="7"/>
      <c r="AF9" s="8"/>
      <c r="AG9" s="8"/>
      <c r="AH9" s="7"/>
      <c r="AI9" s="7"/>
      <c r="AJ9" s="7">
        <f t="shared" si="0"/>
        <v>66966</v>
      </c>
    </row>
    <row r="10" spans="1:36" x14ac:dyDescent="0.25">
      <c r="A10" s="24"/>
      <c r="B10" s="3" t="s">
        <v>12</v>
      </c>
      <c r="C10" s="3" t="s">
        <v>25</v>
      </c>
      <c r="D10" s="7"/>
      <c r="E10" s="8">
        <v>58532</v>
      </c>
      <c r="F10" s="7">
        <f t="shared" ref="F10:AG10" si="3">E10+F9-F11</f>
        <v>53031</v>
      </c>
      <c r="G10" s="7">
        <f>F10+G9-G11-88</f>
        <v>47331</v>
      </c>
      <c r="H10" s="7">
        <f t="shared" si="3"/>
        <v>41737</v>
      </c>
      <c r="I10" s="7">
        <f t="shared" si="3"/>
        <v>35078</v>
      </c>
      <c r="J10" s="7">
        <f t="shared" si="3"/>
        <v>42831</v>
      </c>
      <c r="K10" s="8">
        <f t="shared" si="3"/>
        <v>42831</v>
      </c>
      <c r="L10" s="8">
        <f t="shared" si="3"/>
        <v>42831</v>
      </c>
      <c r="M10" s="7">
        <f t="shared" si="3"/>
        <v>36184</v>
      </c>
      <c r="N10" s="7">
        <f t="shared" si="3"/>
        <v>29644</v>
      </c>
      <c r="O10" s="7">
        <f t="shared" si="3"/>
        <v>34304</v>
      </c>
      <c r="P10" s="7">
        <f t="shared" si="3"/>
        <v>27767</v>
      </c>
      <c r="Q10" s="7">
        <f t="shared" si="3"/>
        <v>22126</v>
      </c>
      <c r="R10" s="8">
        <f t="shared" si="3"/>
        <v>22126</v>
      </c>
      <c r="S10" s="8">
        <f t="shared" si="3"/>
        <v>22126</v>
      </c>
      <c r="T10" s="7">
        <f t="shared" si="3"/>
        <v>15478</v>
      </c>
      <c r="U10" s="7">
        <f t="shared" si="3"/>
        <v>22090</v>
      </c>
      <c r="V10" s="7">
        <f t="shared" si="3"/>
        <v>15767</v>
      </c>
      <c r="W10" s="7">
        <f t="shared" si="3"/>
        <v>9613</v>
      </c>
      <c r="X10" s="7">
        <f t="shared" si="3"/>
        <v>26388</v>
      </c>
      <c r="Y10" s="8">
        <f t="shared" si="3"/>
        <v>26388</v>
      </c>
      <c r="Z10" s="8">
        <f t="shared" si="3"/>
        <v>26388</v>
      </c>
      <c r="AA10" s="7">
        <f t="shared" si="3"/>
        <v>19560</v>
      </c>
      <c r="AB10" s="7">
        <f t="shared" si="3"/>
        <v>13652</v>
      </c>
      <c r="AC10" s="7">
        <f t="shared" si="3"/>
        <v>10629</v>
      </c>
      <c r="AD10" s="7">
        <f t="shared" si="3"/>
        <v>13390</v>
      </c>
      <c r="AE10" s="7">
        <f t="shared" si="3"/>
        <v>10550</v>
      </c>
      <c r="AF10" s="8">
        <f t="shared" si="3"/>
        <v>10550</v>
      </c>
      <c r="AG10" s="8">
        <f t="shared" si="3"/>
        <v>10550</v>
      </c>
      <c r="AH10" s="7">
        <f>AG10+AH9-AH11</f>
        <v>9443</v>
      </c>
      <c r="AI10" s="7">
        <f>AH10+AI9-AI11</f>
        <v>9443</v>
      </c>
      <c r="AJ10" s="7">
        <f t="shared" si="0"/>
        <v>798915</v>
      </c>
    </row>
    <row r="11" spans="1:36" x14ac:dyDescent="0.25">
      <c r="A11" s="24"/>
      <c r="B11" s="3" t="s">
        <v>8</v>
      </c>
      <c r="C11" s="3" t="s">
        <v>26</v>
      </c>
      <c r="D11" s="7"/>
      <c r="E11" s="8"/>
      <c r="F11" s="7">
        <v>5501</v>
      </c>
      <c r="G11" s="7">
        <v>5612</v>
      </c>
      <c r="H11" s="7">
        <v>5594</v>
      </c>
      <c r="I11" s="7">
        <v>6659</v>
      </c>
      <c r="J11" s="7">
        <v>6647</v>
      </c>
      <c r="K11" s="8"/>
      <c r="L11" s="8"/>
      <c r="M11" s="7">
        <v>6647</v>
      </c>
      <c r="N11" s="7">
        <v>6540</v>
      </c>
      <c r="O11" s="7">
        <v>6540</v>
      </c>
      <c r="P11" s="7">
        <v>6537</v>
      </c>
      <c r="Q11" s="7">
        <v>5641</v>
      </c>
      <c r="R11" s="8"/>
      <c r="S11" s="8"/>
      <c r="T11" s="7">
        <v>6648</v>
      </c>
      <c r="U11" s="7">
        <v>6754</v>
      </c>
      <c r="V11" s="7">
        <v>6323</v>
      </c>
      <c r="W11" s="7">
        <v>6154</v>
      </c>
      <c r="X11" s="7">
        <v>5625</v>
      </c>
      <c r="Y11" s="8"/>
      <c r="Z11" s="8"/>
      <c r="AA11" s="7">
        <v>6828</v>
      </c>
      <c r="AB11" s="7">
        <v>5908</v>
      </c>
      <c r="AC11" s="7">
        <v>3023</v>
      </c>
      <c r="AD11" s="7">
        <v>2839</v>
      </c>
      <c r="AE11" s="7">
        <v>2840</v>
      </c>
      <c r="AF11" s="8"/>
      <c r="AG11" s="8"/>
      <c r="AH11" s="7">
        <v>1107</v>
      </c>
      <c r="AI11" s="7"/>
      <c r="AJ11" s="7">
        <f t="shared" si="0"/>
        <v>115967</v>
      </c>
    </row>
    <row r="12" spans="1:36" x14ac:dyDescent="0.25">
      <c r="A12" s="24"/>
      <c r="B12" s="3" t="s">
        <v>9</v>
      </c>
      <c r="C12" s="3" t="s">
        <v>32</v>
      </c>
      <c r="D12" s="7"/>
      <c r="E12" s="8"/>
      <c r="F12" s="7"/>
      <c r="G12" s="7"/>
      <c r="H12" s="7"/>
      <c r="I12" s="7"/>
      <c r="J12" s="7"/>
      <c r="K12" s="8"/>
      <c r="L12" s="8"/>
      <c r="M12" s="7"/>
      <c r="N12" s="7"/>
      <c r="O12" s="7"/>
      <c r="P12" s="7"/>
      <c r="Q12" s="7"/>
      <c r="R12" s="8"/>
      <c r="S12" s="8"/>
      <c r="T12" s="7"/>
      <c r="U12" s="7"/>
      <c r="V12" s="7"/>
      <c r="W12" s="7"/>
      <c r="X12" s="7"/>
      <c r="Y12" s="8"/>
      <c r="Z12" s="8"/>
      <c r="AA12" s="7"/>
      <c r="AB12" s="7"/>
      <c r="AC12" s="7"/>
      <c r="AD12" s="7"/>
      <c r="AE12" s="7"/>
      <c r="AF12" s="8"/>
      <c r="AG12" s="8"/>
      <c r="AH12" s="7"/>
      <c r="AI12" s="7"/>
      <c r="AJ12" s="7">
        <f t="shared" si="0"/>
        <v>0</v>
      </c>
    </row>
    <row r="13" spans="1:36" x14ac:dyDescent="0.25">
      <c r="A13" s="24"/>
      <c r="B13" s="3" t="s">
        <v>10</v>
      </c>
      <c r="C13" s="3" t="s">
        <v>28</v>
      </c>
      <c r="D13" s="7"/>
      <c r="E13" s="8">
        <v>31831</v>
      </c>
      <c r="F13" s="7">
        <f t="shared" ref="F13:AG13" si="4">E13+F11-F12-F14</f>
        <v>37332</v>
      </c>
      <c r="G13" s="7">
        <f t="shared" si="4"/>
        <v>4444</v>
      </c>
      <c r="H13" s="7">
        <f t="shared" si="4"/>
        <v>10038</v>
      </c>
      <c r="I13" s="7">
        <f t="shared" si="4"/>
        <v>16697</v>
      </c>
      <c r="J13" s="7">
        <f t="shared" si="4"/>
        <v>23344</v>
      </c>
      <c r="K13" s="8">
        <f t="shared" si="4"/>
        <v>23344</v>
      </c>
      <c r="L13" s="8">
        <f t="shared" si="4"/>
        <v>23344</v>
      </c>
      <c r="M13" s="7">
        <f t="shared" si="4"/>
        <v>29991</v>
      </c>
      <c r="N13" s="7">
        <f t="shared" si="4"/>
        <v>36531</v>
      </c>
      <c r="O13" s="7">
        <f t="shared" si="4"/>
        <v>43071</v>
      </c>
      <c r="P13" s="7">
        <f t="shared" si="4"/>
        <v>49608</v>
      </c>
      <c r="Q13" s="7">
        <f t="shared" si="4"/>
        <v>55249</v>
      </c>
      <c r="R13" s="8">
        <f t="shared" si="4"/>
        <v>55249</v>
      </c>
      <c r="S13" s="8">
        <f t="shared" si="4"/>
        <v>55249</v>
      </c>
      <c r="T13" s="7">
        <f t="shared" si="4"/>
        <v>61897</v>
      </c>
      <c r="U13" s="7">
        <f t="shared" si="4"/>
        <v>37151</v>
      </c>
      <c r="V13" s="7">
        <f t="shared" si="4"/>
        <v>43474</v>
      </c>
      <c r="W13" s="7">
        <f t="shared" si="4"/>
        <v>49628</v>
      </c>
      <c r="X13" s="7">
        <f t="shared" si="4"/>
        <v>55253</v>
      </c>
      <c r="Y13" s="8">
        <f t="shared" si="4"/>
        <v>55253</v>
      </c>
      <c r="Z13" s="8">
        <f t="shared" si="4"/>
        <v>55253</v>
      </c>
      <c r="AA13" s="7">
        <f t="shared" si="4"/>
        <v>62081</v>
      </c>
      <c r="AB13" s="7">
        <f t="shared" si="4"/>
        <v>32989</v>
      </c>
      <c r="AC13" s="7">
        <f t="shared" si="4"/>
        <v>36012</v>
      </c>
      <c r="AD13" s="7">
        <f t="shared" si="4"/>
        <v>38851</v>
      </c>
      <c r="AE13" s="7">
        <f t="shared" si="4"/>
        <v>41691</v>
      </c>
      <c r="AF13" s="8">
        <f t="shared" si="4"/>
        <v>41691</v>
      </c>
      <c r="AG13" s="8">
        <f t="shared" si="4"/>
        <v>41691</v>
      </c>
      <c r="AH13" s="7">
        <f>AG13+AH11-AH12-AH14</f>
        <v>42798</v>
      </c>
      <c r="AI13" s="7">
        <f>AH13+AI11-AI12-AI14</f>
        <v>42798</v>
      </c>
      <c r="AJ13" s="7">
        <f t="shared" si="0"/>
        <v>1191035</v>
      </c>
    </row>
    <row r="14" spans="1:36" x14ac:dyDescent="0.25">
      <c r="A14" s="25"/>
      <c r="B14" s="3" t="s">
        <v>13</v>
      </c>
      <c r="C14" s="3" t="s">
        <v>29</v>
      </c>
      <c r="D14" s="7"/>
      <c r="E14" s="8"/>
      <c r="F14" s="7"/>
      <c r="G14" s="7">
        <v>38500</v>
      </c>
      <c r="H14" s="7"/>
      <c r="I14" s="7"/>
      <c r="J14" s="7"/>
      <c r="K14" s="8"/>
      <c r="L14" s="8"/>
      <c r="M14" s="7"/>
      <c r="N14" s="7"/>
      <c r="O14" s="7"/>
      <c r="P14" s="7"/>
      <c r="Q14" s="7"/>
      <c r="R14" s="8"/>
      <c r="S14" s="8"/>
      <c r="T14" s="7"/>
      <c r="U14" s="7">
        <v>31500</v>
      </c>
      <c r="V14" s="7"/>
      <c r="W14" s="7"/>
      <c r="X14" s="7"/>
      <c r="Y14" s="8"/>
      <c r="Z14" s="8"/>
      <c r="AA14" s="7"/>
      <c r="AB14" s="7">
        <v>35000</v>
      </c>
      <c r="AC14" s="7"/>
      <c r="AD14" s="7"/>
      <c r="AE14" s="7"/>
      <c r="AF14" s="8"/>
      <c r="AG14" s="8"/>
      <c r="AH14" s="7"/>
      <c r="AI14" s="7"/>
      <c r="AJ14" s="7">
        <f t="shared" si="0"/>
        <v>105000</v>
      </c>
    </row>
    <row r="15" spans="1:36" x14ac:dyDescent="0.25">
      <c r="A15" s="23" t="s">
        <v>2</v>
      </c>
      <c r="B15" s="14" t="s">
        <v>30</v>
      </c>
      <c r="C15" s="3" t="s">
        <v>31</v>
      </c>
      <c r="D15" s="7"/>
      <c r="E15" s="8"/>
      <c r="F15" s="7"/>
      <c r="G15" s="7"/>
      <c r="H15" s="7"/>
      <c r="I15" s="7"/>
      <c r="J15" s="7"/>
      <c r="K15" s="8"/>
      <c r="L15" s="8"/>
      <c r="M15" s="7"/>
      <c r="N15" s="7"/>
      <c r="O15" s="7"/>
      <c r="P15" s="7"/>
      <c r="Q15" s="7"/>
      <c r="R15" s="8"/>
      <c r="S15" s="8"/>
      <c r="T15" s="7"/>
      <c r="U15" s="7"/>
      <c r="V15" s="7"/>
      <c r="W15" s="7"/>
      <c r="X15" s="7"/>
      <c r="Y15" s="8"/>
      <c r="Z15" s="8"/>
      <c r="AA15" s="7"/>
      <c r="AB15" s="7"/>
      <c r="AC15" s="7"/>
      <c r="AD15" s="7"/>
      <c r="AE15" s="7"/>
      <c r="AF15" s="8"/>
      <c r="AG15" s="8"/>
      <c r="AH15" s="7"/>
      <c r="AI15" s="7"/>
      <c r="AJ15" s="7">
        <f t="shared" si="0"/>
        <v>0</v>
      </c>
    </row>
    <row r="16" spans="1:36" x14ac:dyDescent="0.25">
      <c r="A16" s="24"/>
      <c r="B16" s="3" t="s">
        <v>12</v>
      </c>
      <c r="C16" s="3" t="s">
        <v>25</v>
      </c>
      <c r="D16" s="7"/>
      <c r="E16" s="8">
        <f>24515+69</f>
        <v>24584</v>
      </c>
      <c r="F16" s="7">
        <f t="shared" ref="F16:AI16" si="5">E16+F15-F17</f>
        <v>23147</v>
      </c>
      <c r="G16" s="7">
        <f t="shared" si="5"/>
        <v>21611</v>
      </c>
      <c r="H16" s="7">
        <f t="shared" si="5"/>
        <v>20084</v>
      </c>
      <c r="I16" s="7">
        <f t="shared" si="5"/>
        <v>18359</v>
      </c>
      <c r="J16" s="7">
        <f t="shared" si="5"/>
        <v>16866</v>
      </c>
      <c r="K16" s="8">
        <f t="shared" si="5"/>
        <v>16866</v>
      </c>
      <c r="L16" s="8">
        <f t="shared" si="5"/>
        <v>16866</v>
      </c>
      <c r="M16" s="7">
        <f t="shared" si="5"/>
        <v>15373</v>
      </c>
      <c r="N16" s="7">
        <f t="shared" si="5"/>
        <v>13825</v>
      </c>
      <c r="O16" s="7">
        <f t="shared" si="5"/>
        <v>12244</v>
      </c>
      <c r="P16" s="7">
        <f t="shared" si="5"/>
        <v>10640</v>
      </c>
      <c r="Q16" s="7">
        <f t="shared" si="5"/>
        <v>10640</v>
      </c>
      <c r="R16" s="8">
        <f t="shared" si="5"/>
        <v>10640</v>
      </c>
      <c r="S16" s="8">
        <f t="shared" si="5"/>
        <v>10640</v>
      </c>
      <c r="T16" s="7">
        <f t="shared" si="5"/>
        <v>8919</v>
      </c>
      <c r="U16" s="7">
        <f t="shared" si="5"/>
        <v>7177</v>
      </c>
      <c r="V16" s="7">
        <f t="shared" si="5"/>
        <v>5474</v>
      </c>
      <c r="W16" s="7">
        <f t="shared" si="5"/>
        <v>3731</v>
      </c>
      <c r="X16" s="7">
        <f t="shared" si="5"/>
        <v>3147</v>
      </c>
      <c r="Y16" s="8">
        <f t="shared" si="5"/>
        <v>3147</v>
      </c>
      <c r="Z16" s="8">
        <f t="shared" si="5"/>
        <v>3147</v>
      </c>
      <c r="AA16" s="7">
        <f t="shared" si="5"/>
        <v>3147</v>
      </c>
      <c r="AB16" s="7">
        <f t="shared" si="5"/>
        <v>3147</v>
      </c>
      <c r="AC16" s="7">
        <f t="shared" si="5"/>
        <v>3147</v>
      </c>
      <c r="AD16" s="7">
        <f t="shared" si="5"/>
        <v>3147</v>
      </c>
      <c r="AE16" s="7">
        <f t="shared" si="5"/>
        <v>3147</v>
      </c>
      <c r="AF16" s="8">
        <f t="shared" si="5"/>
        <v>3147</v>
      </c>
      <c r="AG16" s="8">
        <f t="shared" si="5"/>
        <v>3147</v>
      </c>
      <c r="AH16" s="7">
        <f t="shared" si="5"/>
        <v>3147</v>
      </c>
      <c r="AI16" s="7">
        <f t="shared" si="5"/>
        <v>3147</v>
      </c>
      <c r="AJ16" s="7">
        <f t="shared" si="0"/>
        <v>302303</v>
      </c>
    </row>
    <row r="17" spans="1:36" x14ac:dyDescent="0.25">
      <c r="A17" s="24"/>
      <c r="B17" s="3" t="s">
        <v>8</v>
      </c>
      <c r="C17" s="3" t="s">
        <v>26</v>
      </c>
      <c r="D17" s="7"/>
      <c r="E17" s="8"/>
      <c r="F17" s="7">
        <v>1437</v>
      </c>
      <c r="G17" s="7">
        <v>1536</v>
      </c>
      <c r="H17" s="7">
        <v>1527</v>
      </c>
      <c r="I17" s="7">
        <v>1725</v>
      </c>
      <c r="J17" s="7">
        <v>1493</v>
      </c>
      <c r="K17" s="8"/>
      <c r="L17" s="8"/>
      <c r="M17" s="7">
        <v>1493</v>
      </c>
      <c r="N17" s="7">
        <v>1548</v>
      </c>
      <c r="O17" s="7">
        <v>1581</v>
      </c>
      <c r="P17" s="7">
        <v>1604</v>
      </c>
      <c r="Q17" s="7"/>
      <c r="R17" s="8"/>
      <c r="S17" s="8"/>
      <c r="T17" s="7">
        <v>1721</v>
      </c>
      <c r="U17" s="7">
        <v>1742</v>
      </c>
      <c r="V17" s="7">
        <v>1703</v>
      </c>
      <c r="W17" s="7">
        <v>1743</v>
      </c>
      <c r="X17" s="7">
        <v>584</v>
      </c>
      <c r="Y17" s="8"/>
      <c r="Z17" s="8"/>
      <c r="AA17" s="7"/>
      <c r="AB17" s="7"/>
      <c r="AC17" s="7"/>
      <c r="AD17" s="7"/>
      <c r="AE17" s="7"/>
      <c r="AF17" s="8"/>
      <c r="AG17" s="8"/>
      <c r="AH17" s="7"/>
      <c r="AI17" s="7"/>
      <c r="AJ17" s="7">
        <f t="shared" si="0"/>
        <v>21437</v>
      </c>
    </row>
    <row r="18" spans="1:36" x14ac:dyDescent="0.25">
      <c r="A18" s="24"/>
      <c r="B18" s="3" t="s">
        <v>9</v>
      </c>
      <c r="C18" s="3" t="s">
        <v>32</v>
      </c>
      <c r="D18" s="7"/>
      <c r="E18" s="8"/>
      <c r="F18" s="7"/>
      <c r="G18" s="7"/>
      <c r="H18" s="7"/>
      <c r="I18" s="7"/>
      <c r="J18" s="7"/>
      <c r="K18" s="8"/>
      <c r="L18" s="8"/>
      <c r="M18" s="7"/>
      <c r="N18" s="7"/>
      <c r="O18" s="7"/>
      <c r="P18" s="7"/>
      <c r="Q18" s="7"/>
      <c r="R18" s="8"/>
      <c r="S18" s="8"/>
      <c r="T18" s="7"/>
      <c r="U18" s="7"/>
      <c r="V18" s="7"/>
      <c r="W18" s="7"/>
      <c r="X18" s="7"/>
      <c r="Y18" s="8"/>
      <c r="Z18" s="8"/>
      <c r="AA18" s="7"/>
      <c r="AB18" s="7"/>
      <c r="AC18" s="7"/>
      <c r="AD18" s="7"/>
      <c r="AE18" s="7"/>
      <c r="AF18" s="8"/>
      <c r="AG18" s="8"/>
      <c r="AH18" s="7"/>
      <c r="AI18" s="7"/>
      <c r="AJ18" s="7">
        <f t="shared" si="0"/>
        <v>0</v>
      </c>
    </row>
    <row r="19" spans="1:36" x14ac:dyDescent="0.25">
      <c r="A19" s="24"/>
      <c r="B19" s="3" t="s">
        <v>10</v>
      </c>
      <c r="C19" s="3" t="s">
        <v>28</v>
      </c>
      <c r="D19" s="7"/>
      <c r="E19" s="8">
        <v>11120</v>
      </c>
      <c r="F19" s="7">
        <f t="shared" ref="F19:AI19" si="6">E19+F17-F18-F20</f>
        <v>12557</v>
      </c>
      <c r="G19" s="7">
        <f t="shared" si="6"/>
        <v>3593</v>
      </c>
      <c r="H19" s="7">
        <f t="shared" si="6"/>
        <v>5120</v>
      </c>
      <c r="I19" s="7">
        <f t="shared" si="6"/>
        <v>6845</v>
      </c>
      <c r="J19" s="7">
        <f t="shared" si="6"/>
        <v>8338</v>
      </c>
      <c r="K19" s="8">
        <f t="shared" si="6"/>
        <v>8338</v>
      </c>
      <c r="L19" s="8">
        <f t="shared" si="6"/>
        <v>8338</v>
      </c>
      <c r="M19" s="7">
        <f t="shared" si="6"/>
        <v>9831</v>
      </c>
      <c r="N19" s="7">
        <f t="shared" si="6"/>
        <v>11379</v>
      </c>
      <c r="O19" s="7">
        <f t="shared" si="6"/>
        <v>12960</v>
      </c>
      <c r="P19" s="7">
        <f t="shared" si="6"/>
        <v>14564</v>
      </c>
      <c r="Q19" s="7">
        <f t="shared" si="6"/>
        <v>14564</v>
      </c>
      <c r="R19" s="8">
        <f t="shared" si="6"/>
        <v>14564</v>
      </c>
      <c r="S19" s="8">
        <f t="shared" si="6"/>
        <v>14564</v>
      </c>
      <c r="T19" s="7">
        <f t="shared" si="6"/>
        <v>16285</v>
      </c>
      <c r="U19" s="7">
        <f t="shared" si="6"/>
        <v>7527</v>
      </c>
      <c r="V19" s="7">
        <f t="shared" si="6"/>
        <v>9230</v>
      </c>
      <c r="W19" s="7">
        <f t="shared" si="6"/>
        <v>10973</v>
      </c>
      <c r="X19" s="7">
        <f t="shared" si="6"/>
        <v>11557</v>
      </c>
      <c r="Y19" s="8">
        <f t="shared" si="6"/>
        <v>11557</v>
      </c>
      <c r="Z19" s="8">
        <f t="shared" si="6"/>
        <v>11557</v>
      </c>
      <c r="AA19" s="7">
        <f t="shared" si="6"/>
        <v>11557</v>
      </c>
      <c r="AB19" s="7">
        <f t="shared" si="6"/>
        <v>1057</v>
      </c>
      <c r="AC19" s="7">
        <f t="shared" si="6"/>
        <v>1057</v>
      </c>
      <c r="AD19" s="7">
        <f t="shared" si="6"/>
        <v>1057</v>
      </c>
      <c r="AE19" s="7">
        <f t="shared" si="6"/>
        <v>1057</v>
      </c>
      <c r="AF19" s="8">
        <f t="shared" si="6"/>
        <v>1057</v>
      </c>
      <c r="AG19" s="8">
        <f t="shared" si="6"/>
        <v>1057</v>
      </c>
      <c r="AH19" s="7">
        <f t="shared" si="6"/>
        <v>1057</v>
      </c>
      <c r="AI19" s="7">
        <f t="shared" si="6"/>
        <v>1057</v>
      </c>
      <c r="AJ19" s="7">
        <f t="shared" si="0"/>
        <v>254317</v>
      </c>
    </row>
    <row r="20" spans="1:36" x14ac:dyDescent="0.25">
      <c r="A20" s="25"/>
      <c r="B20" s="3" t="s">
        <v>13</v>
      </c>
      <c r="C20" s="3" t="s">
        <v>29</v>
      </c>
      <c r="D20" s="7"/>
      <c r="E20" s="8"/>
      <c r="F20" s="7"/>
      <c r="G20" s="7">
        <v>10500</v>
      </c>
      <c r="H20" s="7"/>
      <c r="I20" s="7"/>
      <c r="J20" s="7"/>
      <c r="K20" s="8"/>
      <c r="L20" s="8"/>
      <c r="M20" s="7"/>
      <c r="N20" s="7"/>
      <c r="O20" s="7"/>
      <c r="P20" s="7"/>
      <c r="Q20" s="7"/>
      <c r="R20" s="8"/>
      <c r="S20" s="8"/>
      <c r="T20" s="7"/>
      <c r="U20" s="7">
        <v>10500</v>
      </c>
      <c r="V20" s="7"/>
      <c r="W20" s="7"/>
      <c r="X20" s="7"/>
      <c r="Y20" s="8"/>
      <c r="Z20" s="8"/>
      <c r="AA20" s="7"/>
      <c r="AB20" s="7">
        <v>10500</v>
      </c>
      <c r="AC20" s="7"/>
      <c r="AD20" s="7"/>
      <c r="AE20" s="7"/>
      <c r="AF20" s="8"/>
      <c r="AG20" s="8"/>
      <c r="AH20" s="7"/>
      <c r="AI20" s="7"/>
      <c r="AJ20" s="7">
        <f t="shared" si="0"/>
        <v>31500</v>
      </c>
    </row>
    <row r="21" spans="1:36" hidden="1" x14ac:dyDescent="0.25">
      <c r="A21" s="23" t="s">
        <v>1</v>
      </c>
      <c r="B21" s="3" t="s">
        <v>7</v>
      </c>
      <c r="C21" s="3"/>
      <c r="D21" s="7"/>
      <c r="E21" s="8"/>
      <c r="F21" s="7"/>
      <c r="G21" s="7"/>
      <c r="H21" s="7"/>
      <c r="I21" s="7"/>
      <c r="J21" s="7"/>
      <c r="K21" s="8"/>
      <c r="L21" s="8"/>
      <c r="M21" s="7"/>
      <c r="N21" s="7"/>
      <c r="O21" s="7"/>
      <c r="P21" s="7"/>
      <c r="Q21" s="7"/>
      <c r="R21" s="8"/>
      <c r="S21" s="8"/>
      <c r="T21" s="7"/>
      <c r="U21" s="7"/>
      <c r="V21" s="7"/>
      <c r="W21" s="7"/>
      <c r="X21" s="7"/>
      <c r="Y21" s="8"/>
      <c r="Z21" s="8"/>
      <c r="AA21" s="7"/>
      <c r="AB21" s="7"/>
      <c r="AC21" s="7"/>
      <c r="AD21" s="7"/>
      <c r="AE21" s="7"/>
      <c r="AF21" s="8"/>
      <c r="AG21" s="8"/>
      <c r="AH21" s="7"/>
      <c r="AI21" s="7"/>
      <c r="AJ21" s="7">
        <f t="shared" si="0"/>
        <v>0</v>
      </c>
    </row>
    <row r="22" spans="1:36" hidden="1" x14ac:dyDescent="0.25">
      <c r="A22" s="24"/>
      <c r="B22" s="3" t="s">
        <v>11</v>
      </c>
      <c r="C22" s="3"/>
      <c r="D22" s="7"/>
      <c r="E22" s="8"/>
      <c r="F22" s="7"/>
      <c r="G22" s="7"/>
      <c r="H22" s="7"/>
      <c r="I22" s="7"/>
      <c r="J22" s="7"/>
      <c r="K22" s="8"/>
      <c r="L22" s="8"/>
      <c r="M22" s="7"/>
      <c r="N22" s="7"/>
      <c r="O22" s="7"/>
      <c r="P22" s="7"/>
      <c r="Q22" s="7"/>
      <c r="R22" s="8"/>
      <c r="S22" s="8"/>
      <c r="T22" s="7"/>
      <c r="U22" s="7"/>
      <c r="V22" s="7"/>
      <c r="W22" s="7"/>
      <c r="X22" s="7"/>
      <c r="Y22" s="8"/>
      <c r="Z22" s="8"/>
      <c r="AA22" s="7"/>
      <c r="AB22" s="7"/>
      <c r="AC22" s="7"/>
      <c r="AD22" s="7"/>
      <c r="AE22" s="7"/>
      <c r="AF22" s="8"/>
      <c r="AG22" s="8"/>
      <c r="AH22" s="7"/>
      <c r="AI22" s="7"/>
      <c r="AJ22" s="7">
        <f t="shared" si="0"/>
        <v>0</v>
      </c>
    </row>
    <row r="23" spans="1:36" hidden="1" x14ac:dyDescent="0.25">
      <c r="A23" s="24"/>
      <c r="B23" s="3" t="s">
        <v>14</v>
      </c>
      <c r="C23" s="3"/>
      <c r="D23" s="7"/>
      <c r="E23" s="8"/>
      <c r="F23" s="7"/>
      <c r="G23" s="7"/>
      <c r="H23" s="7"/>
      <c r="I23" s="7"/>
      <c r="J23" s="7"/>
      <c r="K23" s="8"/>
      <c r="L23" s="8"/>
      <c r="M23" s="7"/>
      <c r="N23" s="7"/>
      <c r="O23" s="7"/>
      <c r="P23" s="7"/>
      <c r="Q23" s="7"/>
      <c r="R23" s="8"/>
      <c r="S23" s="8"/>
      <c r="T23" s="7"/>
      <c r="U23" s="7"/>
      <c r="V23" s="7"/>
      <c r="W23" s="7"/>
      <c r="X23" s="7"/>
      <c r="Y23" s="8"/>
      <c r="Z23" s="8"/>
      <c r="AA23" s="7"/>
      <c r="AB23" s="7"/>
      <c r="AC23" s="7"/>
      <c r="AD23" s="7"/>
      <c r="AE23" s="7"/>
      <c r="AF23" s="8"/>
      <c r="AG23" s="8"/>
      <c r="AH23" s="7"/>
      <c r="AI23" s="7"/>
      <c r="AJ23" s="7">
        <f t="shared" si="0"/>
        <v>0</v>
      </c>
    </row>
    <row r="24" spans="1:36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8">
        <f t="shared" si="7"/>
        <v>0</v>
      </c>
      <c r="L24" s="8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8">
        <f t="shared" si="7"/>
        <v>0</v>
      </c>
      <c r="S24" s="8">
        <f t="shared" si="7"/>
        <v>0</v>
      </c>
      <c r="T24" s="7">
        <f t="shared" si="7"/>
        <v>0</v>
      </c>
      <c r="U24" s="7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8">
        <f t="shared" si="7"/>
        <v>0</v>
      </c>
      <c r="Z24" s="8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8">
        <f t="shared" si="7"/>
        <v>0</v>
      </c>
      <c r="AG24" s="8">
        <f t="shared" si="7"/>
        <v>0</v>
      </c>
      <c r="AH24" s="7">
        <f t="shared" si="7"/>
        <v>0</v>
      </c>
      <c r="AI24" s="7"/>
      <c r="AJ24" s="7">
        <f t="shared" si="0"/>
        <v>0</v>
      </c>
    </row>
    <row r="25" spans="1:36" hidden="1" x14ac:dyDescent="0.25">
      <c r="A25" s="24"/>
      <c r="B25" s="3" t="s">
        <v>8</v>
      </c>
      <c r="C25" s="3"/>
      <c r="D25" s="7"/>
      <c r="E25" s="8"/>
      <c r="F25" s="7"/>
      <c r="G25" s="7"/>
      <c r="H25" s="7"/>
      <c r="I25" s="7"/>
      <c r="J25" s="7"/>
      <c r="K25" s="8"/>
      <c r="L25" s="8"/>
      <c r="M25" s="7"/>
      <c r="N25" s="7"/>
      <c r="O25" s="7"/>
      <c r="P25" s="7"/>
      <c r="Q25" s="7"/>
      <c r="R25" s="8"/>
      <c r="S25" s="8"/>
      <c r="T25" s="7"/>
      <c r="U25" s="7"/>
      <c r="V25" s="7"/>
      <c r="W25" s="7"/>
      <c r="X25" s="7"/>
      <c r="Y25" s="8"/>
      <c r="Z25" s="8"/>
      <c r="AA25" s="7"/>
      <c r="AB25" s="7"/>
      <c r="AC25" s="7"/>
      <c r="AD25" s="7"/>
      <c r="AE25" s="7"/>
      <c r="AF25" s="8"/>
      <c r="AG25" s="8"/>
      <c r="AH25" s="7"/>
      <c r="AI25" s="7"/>
      <c r="AJ25" s="7">
        <f t="shared" si="0"/>
        <v>0</v>
      </c>
    </row>
    <row r="26" spans="1:36" hidden="1" x14ac:dyDescent="0.25">
      <c r="A26" s="24"/>
      <c r="B26" s="3" t="s">
        <v>9</v>
      </c>
      <c r="C26" s="3"/>
      <c r="D26" s="7"/>
      <c r="E26" s="8"/>
      <c r="F26" s="7"/>
      <c r="G26" s="7"/>
      <c r="H26" s="7"/>
      <c r="I26" s="7"/>
      <c r="J26" s="7"/>
      <c r="K26" s="8"/>
      <c r="L26" s="8"/>
      <c r="M26" s="7"/>
      <c r="N26" s="7"/>
      <c r="O26" s="7"/>
      <c r="P26" s="7"/>
      <c r="Q26" s="7"/>
      <c r="R26" s="8"/>
      <c r="S26" s="8"/>
      <c r="T26" s="7"/>
      <c r="U26" s="7"/>
      <c r="V26" s="7"/>
      <c r="W26" s="7"/>
      <c r="X26" s="7"/>
      <c r="Y26" s="8"/>
      <c r="Z26" s="8"/>
      <c r="AA26" s="7"/>
      <c r="AB26" s="7"/>
      <c r="AC26" s="7"/>
      <c r="AD26" s="7"/>
      <c r="AE26" s="7"/>
      <c r="AF26" s="8"/>
      <c r="AG26" s="8"/>
      <c r="AH26" s="7"/>
      <c r="AI26" s="7"/>
      <c r="AJ26" s="7">
        <f t="shared" si="0"/>
        <v>0</v>
      </c>
    </row>
    <row r="27" spans="1:36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7">
        <f t="shared" si="8"/>
        <v>0</v>
      </c>
      <c r="G27" s="7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8">
        <f t="shared" si="8"/>
        <v>0</v>
      </c>
      <c r="L27" s="8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8">
        <f t="shared" si="8"/>
        <v>0</v>
      </c>
      <c r="S27" s="8">
        <f t="shared" si="8"/>
        <v>0</v>
      </c>
      <c r="T27" s="7">
        <f t="shared" si="8"/>
        <v>0</v>
      </c>
      <c r="U27" s="7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8">
        <f t="shared" si="8"/>
        <v>0</v>
      </c>
      <c r="Z27" s="8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8">
        <f t="shared" si="8"/>
        <v>0</v>
      </c>
      <c r="AG27" s="8">
        <f t="shared" si="8"/>
        <v>0</v>
      </c>
      <c r="AH27" s="7">
        <f t="shared" si="8"/>
        <v>0</v>
      </c>
      <c r="AI27" s="7"/>
      <c r="AJ27" s="7">
        <f t="shared" si="0"/>
        <v>0</v>
      </c>
    </row>
    <row r="28" spans="1:36" hidden="1" x14ac:dyDescent="0.25">
      <c r="A28" s="25"/>
      <c r="B28" s="3" t="s">
        <v>13</v>
      </c>
      <c r="C28" s="3"/>
      <c r="D28" s="7"/>
      <c r="E28" s="8"/>
      <c r="F28" s="7"/>
      <c r="G28" s="7"/>
      <c r="H28" s="7"/>
      <c r="I28" s="7"/>
      <c r="J28" s="7"/>
      <c r="K28" s="8"/>
      <c r="L28" s="8"/>
      <c r="M28" s="7"/>
      <c r="N28" s="7"/>
      <c r="O28" s="7"/>
      <c r="P28" s="7"/>
      <c r="Q28" s="7"/>
      <c r="R28" s="8"/>
      <c r="S28" s="8"/>
      <c r="T28" s="7"/>
      <c r="U28" s="7"/>
      <c r="V28" s="7"/>
      <c r="W28" s="7"/>
      <c r="X28" s="7"/>
      <c r="Y28" s="8"/>
      <c r="Z28" s="8"/>
      <c r="AA28" s="7"/>
      <c r="AB28" s="7"/>
      <c r="AC28" s="7"/>
      <c r="AD28" s="7"/>
      <c r="AE28" s="7"/>
      <c r="AF28" s="8"/>
      <c r="AG28" s="8"/>
      <c r="AH28" s="7"/>
      <c r="AI28" s="7"/>
      <c r="AJ28" s="7">
        <f t="shared" si="0"/>
        <v>0</v>
      </c>
    </row>
    <row r="29" spans="1:36" hidden="1" x14ac:dyDescent="0.25">
      <c r="AJ29" s="7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R1" activePane="topRight" state="frozen"/>
      <selection pane="topRight" activeCell="AG32" sqref="AG32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2" customWidth="1"/>
    <col min="6" max="7" width="9.125" style="4" customWidth="1"/>
    <col min="8" max="9" width="9.125" style="12" customWidth="1"/>
    <col min="10" max="14" width="9.125" style="4" customWidth="1"/>
    <col min="15" max="16" width="9.125" style="12" customWidth="1"/>
    <col min="17" max="21" width="9.125" style="4" customWidth="1"/>
    <col min="22" max="23" width="9.125" style="12" customWidth="1"/>
    <col min="24" max="28" width="9.125" style="4" customWidth="1"/>
    <col min="29" max="35" width="9.125" style="12" customWidth="1"/>
    <col min="36" max="36" width="9.125" style="4" customWidth="1"/>
    <col min="37" max="16384" width="8.875" style="1"/>
  </cols>
  <sheetData>
    <row r="1" spans="1:36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2">
        <v>2</v>
      </c>
      <c r="G1" s="2">
        <v>3</v>
      </c>
      <c r="H1" s="5">
        <v>4</v>
      </c>
      <c r="I1" s="5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5">
        <v>11</v>
      </c>
      <c r="P1" s="5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5">
        <v>18</v>
      </c>
      <c r="W1" s="5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5">
        <v>25</v>
      </c>
      <c r="AD1" s="5">
        <v>26</v>
      </c>
      <c r="AE1" s="5">
        <v>27</v>
      </c>
      <c r="AF1" s="5">
        <v>28</v>
      </c>
      <c r="AG1" s="5">
        <v>29</v>
      </c>
      <c r="AH1" s="5">
        <v>30</v>
      </c>
      <c r="AI1" s="5">
        <v>31</v>
      </c>
      <c r="AJ1" s="30" t="s">
        <v>17</v>
      </c>
    </row>
    <row r="2" spans="1:36" x14ac:dyDescent="0.25">
      <c r="A2" s="27"/>
      <c r="B2" s="10" t="s">
        <v>6</v>
      </c>
      <c r="C2" s="11" t="s">
        <v>33</v>
      </c>
      <c r="D2" s="29"/>
      <c r="E2" s="6" t="s">
        <v>21</v>
      </c>
      <c r="F2" s="3" t="s">
        <v>22</v>
      </c>
      <c r="G2" s="3" t="s">
        <v>23</v>
      </c>
      <c r="H2" s="6" t="s">
        <v>24</v>
      </c>
      <c r="I2" s="6" t="s">
        <v>18</v>
      </c>
      <c r="J2" s="3" t="s">
        <v>19</v>
      </c>
      <c r="K2" s="3" t="s">
        <v>20</v>
      </c>
      <c r="L2" s="3" t="s">
        <v>21</v>
      </c>
      <c r="M2" s="3" t="s">
        <v>22</v>
      </c>
      <c r="N2" s="3" t="s">
        <v>23</v>
      </c>
      <c r="O2" s="6" t="s">
        <v>24</v>
      </c>
      <c r="P2" s="6" t="s">
        <v>18</v>
      </c>
      <c r="Q2" s="3" t="s">
        <v>19</v>
      </c>
      <c r="R2" s="3" t="s">
        <v>20</v>
      </c>
      <c r="S2" s="3" t="s">
        <v>21</v>
      </c>
      <c r="T2" s="3" t="s">
        <v>22</v>
      </c>
      <c r="U2" s="3" t="s">
        <v>23</v>
      </c>
      <c r="V2" s="6" t="s">
        <v>24</v>
      </c>
      <c r="W2" s="6" t="s">
        <v>18</v>
      </c>
      <c r="X2" s="3" t="s">
        <v>19</v>
      </c>
      <c r="Y2" s="3" t="s">
        <v>20</v>
      </c>
      <c r="Z2" s="3" t="s">
        <v>21</v>
      </c>
      <c r="AA2" s="3" t="s">
        <v>22</v>
      </c>
      <c r="AB2" s="3" t="s">
        <v>23</v>
      </c>
      <c r="AC2" s="6" t="s">
        <v>24</v>
      </c>
      <c r="AD2" s="6" t="s">
        <v>18</v>
      </c>
      <c r="AE2" s="6" t="s">
        <v>19</v>
      </c>
      <c r="AF2" s="6" t="s">
        <v>20</v>
      </c>
      <c r="AG2" s="6" t="s">
        <v>21</v>
      </c>
      <c r="AH2" s="6" t="s">
        <v>22</v>
      </c>
      <c r="AI2" s="6" t="s">
        <v>23</v>
      </c>
      <c r="AJ2" s="31"/>
    </row>
    <row r="3" spans="1:36" x14ac:dyDescent="0.25">
      <c r="A3" s="23" t="s">
        <v>0</v>
      </c>
      <c r="B3" s="14" t="s">
        <v>30</v>
      </c>
      <c r="C3" s="3" t="s">
        <v>31</v>
      </c>
      <c r="D3" s="7"/>
      <c r="E3" s="8"/>
      <c r="F3" s="7"/>
      <c r="G3" s="7">
        <v>30000</v>
      </c>
      <c r="H3" s="8"/>
      <c r="I3" s="8"/>
      <c r="J3" s="7"/>
      <c r="K3" s="7"/>
      <c r="L3" s="7">
        <f>20000+26300</f>
        <v>46300</v>
      </c>
      <c r="M3" s="7"/>
      <c r="N3" s="7"/>
      <c r="O3" s="8"/>
      <c r="P3" s="8"/>
      <c r="Q3" s="7"/>
      <c r="R3" s="7">
        <f>115+50000</f>
        <v>50115</v>
      </c>
      <c r="S3" s="7"/>
      <c r="T3" s="7">
        <v>50000</v>
      </c>
      <c r="U3" s="7"/>
      <c r="V3" s="8"/>
      <c r="W3" s="8"/>
      <c r="X3" s="7"/>
      <c r="Y3" s="7">
        <v>35000</v>
      </c>
      <c r="Z3" s="7"/>
      <c r="AA3" s="7">
        <v>25000</v>
      </c>
      <c r="AB3" s="7"/>
      <c r="AC3" s="8"/>
      <c r="AD3" s="8"/>
      <c r="AE3" s="8"/>
      <c r="AF3" s="8"/>
      <c r="AG3" s="8"/>
      <c r="AH3" s="8"/>
      <c r="AI3" s="8"/>
      <c r="AJ3" s="7">
        <f t="shared" ref="AJ3:AJ29" si="0">SUM(E3:AH3)</f>
        <v>236415</v>
      </c>
    </row>
    <row r="4" spans="1:36" x14ac:dyDescent="0.25">
      <c r="A4" s="24"/>
      <c r="B4" s="3" t="s">
        <v>12</v>
      </c>
      <c r="C4" s="3" t="s">
        <v>25</v>
      </c>
      <c r="D4" s="7">
        <v>25157</v>
      </c>
      <c r="E4" s="8">
        <f>D4+E3-E5</f>
        <v>25157</v>
      </c>
      <c r="F4" s="7">
        <f t="shared" ref="F4:AI4" si="1">E4+F3-F5</f>
        <v>13689</v>
      </c>
      <c r="G4" s="7">
        <f t="shared" si="1"/>
        <v>32336</v>
      </c>
      <c r="H4" s="8">
        <f t="shared" si="1"/>
        <v>32336</v>
      </c>
      <c r="I4" s="8">
        <f t="shared" si="1"/>
        <v>32336</v>
      </c>
      <c r="J4" s="7">
        <f t="shared" si="1"/>
        <v>21966</v>
      </c>
      <c r="K4" s="7">
        <f t="shared" si="1"/>
        <v>12279</v>
      </c>
      <c r="L4" s="7">
        <f t="shared" si="1"/>
        <v>47962</v>
      </c>
      <c r="M4" s="7">
        <f t="shared" si="1"/>
        <v>39663</v>
      </c>
      <c r="N4" s="7">
        <f t="shared" si="1"/>
        <v>29067</v>
      </c>
      <c r="O4" s="8">
        <f t="shared" si="1"/>
        <v>29067</v>
      </c>
      <c r="P4" s="8">
        <f t="shared" si="1"/>
        <v>29067</v>
      </c>
      <c r="Q4" s="7">
        <f t="shared" si="1"/>
        <v>18698</v>
      </c>
      <c r="R4" s="7">
        <f t="shared" si="1"/>
        <v>59152</v>
      </c>
      <c r="S4" s="7">
        <f t="shared" si="1"/>
        <v>48323</v>
      </c>
      <c r="T4" s="7">
        <f t="shared" si="1"/>
        <v>87414</v>
      </c>
      <c r="U4" s="7">
        <f t="shared" si="1"/>
        <v>76490</v>
      </c>
      <c r="V4" s="8">
        <f t="shared" si="1"/>
        <v>76490</v>
      </c>
      <c r="W4" s="8">
        <f t="shared" si="1"/>
        <v>65046</v>
      </c>
      <c r="X4" s="7">
        <f t="shared" si="1"/>
        <v>53551</v>
      </c>
      <c r="Y4" s="7">
        <f t="shared" si="1"/>
        <v>77387</v>
      </c>
      <c r="Z4" s="7">
        <f t="shared" si="1"/>
        <v>67122</v>
      </c>
      <c r="AA4" s="7">
        <f t="shared" si="1"/>
        <v>81561</v>
      </c>
      <c r="AB4" s="7">
        <f t="shared" si="1"/>
        <v>71096</v>
      </c>
      <c r="AC4" s="8">
        <f t="shared" si="1"/>
        <v>59612</v>
      </c>
      <c r="AD4" s="8">
        <f t="shared" si="1"/>
        <v>53022</v>
      </c>
      <c r="AE4" s="8">
        <f t="shared" si="1"/>
        <v>53022</v>
      </c>
      <c r="AF4" s="8">
        <f t="shared" si="1"/>
        <v>53022</v>
      </c>
      <c r="AG4" s="8">
        <f t="shared" si="1"/>
        <v>53022</v>
      </c>
      <c r="AH4" s="8">
        <f t="shared" si="1"/>
        <v>53022</v>
      </c>
      <c r="AI4" s="8">
        <f t="shared" si="1"/>
        <v>53022</v>
      </c>
      <c r="AJ4" s="7">
        <f t="shared" si="0"/>
        <v>1451977</v>
      </c>
    </row>
    <row r="5" spans="1:36" x14ac:dyDescent="0.25">
      <c r="A5" s="24"/>
      <c r="B5" s="3" t="s">
        <v>8</v>
      </c>
      <c r="C5" s="3" t="s">
        <v>26</v>
      </c>
      <c r="D5" s="7"/>
      <c r="E5" s="8"/>
      <c r="F5" s="7">
        <v>11468</v>
      </c>
      <c r="G5" s="7">
        <v>11353</v>
      </c>
      <c r="H5" s="8"/>
      <c r="I5" s="8"/>
      <c r="J5" s="7">
        <v>10370</v>
      </c>
      <c r="K5" s="7">
        <v>9687</v>
      </c>
      <c r="L5" s="7">
        <v>10617</v>
      </c>
      <c r="M5" s="7">
        <v>8299</v>
      </c>
      <c r="N5" s="7">
        <v>10596</v>
      </c>
      <c r="O5" s="8"/>
      <c r="P5" s="8"/>
      <c r="Q5" s="7">
        <v>10369</v>
      </c>
      <c r="R5" s="7">
        <v>9661</v>
      </c>
      <c r="S5" s="7">
        <v>10829</v>
      </c>
      <c r="T5" s="7">
        <v>10909</v>
      </c>
      <c r="U5" s="7">
        <v>10924</v>
      </c>
      <c r="V5" s="8"/>
      <c r="W5" s="8">
        <v>11444</v>
      </c>
      <c r="X5" s="7">
        <v>11495</v>
      </c>
      <c r="Y5" s="7">
        <v>11164</v>
      </c>
      <c r="Z5" s="7">
        <v>10265</v>
      </c>
      <c r="AA5" s="7">
        <v>10561</v>
      </c>
      <c r="AB5" s="7">
        <v>10465</v>
      </c>
      <c r="AC5" s="8">
        <v>11484</v>
      </c>
      <c r="AD5" s="8">
        <v>6590</v>
      </c>
      <c r="AE5" s="8"/>
      <c r="AF5" s="8"/>
      <c r="AG5" s="8"/>
      <c r="AH5" s="8"/>
      <c r="AI5" s="8"/>
      <c r="AJ5" s="7">
        <f t="shared" si="0"/>
        <v>208550</v>
      </c>
    </row>
    <row r="6" spans="1:36" x14ac:dyDescent="0.25">
      <c r="A6" s="24"/>
      <c r="B6" s="3" t="s">
        <v>9</v>
      </c>
      <c r="C6" s="3" t="s">
        <v>32</v>
      </c>
      <c r="D6" s="7"/>
      <c r="E6" s="8"/>
      <c r="F6" s="7"/>
      <c r="G6" s="7"/>
      <c r="H6" s="8"/>
      <c r="I6" s="8"/>
      <c r="J6" s="7"/>
      <c r="K6" s="7"/>
      <c r="L6" s="7"/>
      <c r="M6" s="7"/>
      <c r="N6" s="7"/>
      <c r="O6" s="8"/>
      <c r="P6" s="8"/>
      <c r="Q6" s="7"/>
      <c r="R6" s="7"/>
      <c r="S6" s="7"/>
      <c r="T6" s="7"/>
      <c r="U6" s="7"/>
      <c r="V6" s="8"/>
      <c r="W6" s="8"/>
      <c r="X6" s="7"/>
      <c r="Y6" s="7"/>
      <c r="Z6" s="7"/>
      <c r="AA6" s="7"/>
      <c r="AB6" s="7"/>
      <c r="AC6" s="8"/>
      <c r="AD6" s="8"/>
      <c r="AE6" s="8"/>
      <c r="AF6" s="8"/>
      <c r="AG6" s="8"/>
      <c r="AH6" s="8"/>
      <c r="AI6" s="8"/>
      <c r="AJ6" s="7">
        <f t="shared" si="0"/>
        <v>0</v>
      </c>
    </row>
    <row r="7" spans="1:36" x14ac:dyDescent="0.25">
      <c r="A7" s="24"/>
      <c r="B7" s="3" t="s">
        <v>10</v>
      </c>
      <c r="C7" s="3" t="s">
        <v>28</v>
      </c>
      <c r="D7" s="7">
        <v>76820</v>
      </c>
      <c r="E7" s="8">
        <f t="shared" ref="E7:AI7" si="2">D7+E5-E6-E8</f>
        <v>76820</v>
      </c>
      <c r="F7" s="7">
        <f t="shared" si="2"/>
        <v>88288</v>
      </c>
      <c r="G7" s="7">
        <f t="shared" si="2"/>
        <v>99641</v>
      </c>
      <c r="H7" s="8">
        <f t="shared" si="2"/>
        <v>99641</v>
      </c>
      <c r="I7" s="8">
        <f t="shared" si="2"/>
        <v>99641</v>
      </c>
      <c r="J7" s="7">
        <f t="shared" si="2"/>
        <v>110011</v>
      </c>
      <c r="K7" s="7">
        <f t="shared" si="2"/>
        <v>28601</v>
      </c>
      <c r="L7" s="7">
        <f t="shared" si="2"/>
        <v>39218</v>
      </c>
      <c r="M7" s="7">
        <f t="shared" si="2"/>
        <v>47517</v>
      </c>
      <c r="N7" s="7">
        <f t="shared" si="2"/>
        <v>58113</v>
      </c>
      <c r="O7" s="8">
        <f t="shared" si="2"/>
        <v>58113</v>
      </c>
      <c r="P7" s="8">
        <f t="shared" si="2"/>
        <v>58113</v>
      </c>
      <c r="Q7" s="7">
        <f t="shared" si="2"/>
        <v>68482</v>
      </c>
      <c r="R7" s="7">
        <f t="shared" si="2"/>
        <v>17643</v>
      </c>
      <c r="S7" s="7">
        <f t="shared" si="2"/>
        <v>28472</v>
      </c>
      <c r="T7" s="7">
        <f t="shared" si="2"/>
        <v>39381</v>
      </c>
      <c r="U7" s="7">
        <f t="shared" si="2"/>
        <v>50305</v>
      </c>
      <c r="V7" s="8">
        <f t="shared" si="2"/>
        <v>50305</v>
      </c>
      <c r="W7" s="8">
        <f t="shared" si="2"/>
        <v>61749</v>
      </c>
      <c r="X7" s="7">
        <f t="shared" si="2"/>
        <v>73244</v>
      </c>
      <c r="Y7" s="7">
        <f t="shared" si="2"/>
        <v>84408</v>
      </c>
      <c r="Z7" s="7">
        <f t="shared" si="2"/>
        <v>17673</v>
      </c>
      <c r="AA7" s="7">
        <f t="shared" si="2"/>
        <v>28234</v>
      </c>
      <c r="AB7" s="7">
        <f t="shared" si="2"/>
        <v>38699</v>
      </c>
      <c r="AC7" s="8">
        <f t="shared" si="2"/>
        <v>50183</v>
      </c>
      <c r="AD7" s="8">
        <f t="shared" si="2"/>
        <v>56773</v>
      </c>
      <c r="AE7" s="8">
        <f t="shared" si="2"/>
        <v>56773</v>
      </c>
      <c r="AF7" s="8">
        <f t="shared" si="2"/>
        <v>56773</v>
      </c>
      <c r="AG7" s="8">
        <f t="shared" si="2"/>
        <v>56773</v>
      </c>
      <c r="AH7" s="8">
        <f t="shared" si="2"/>
        <v>56773</v>
      </c>
      <c r="AI7" s="8">
        <f t="shared" si="2"/>
        <v>56773</v>
      </c>
      <c r="AJ7" s="7">
        <f t="shared" si="0"/>
        <v>1756360</v>
      </c>
    </row>
    <row r="8" spans="1:36" x14ac:dyDescent="0.25">
      <c r="A8" s="25"/>
      <c r="B8" s="3" t="s">
        <v>13</v>
      </c>
      <c r="C8" s="3" t="s">
        <v>29</v>
      </c>
      <c r="D8" s="7"/>
      <c r="E8" s="8"/>
      <c r="F8" s="7"/>
      <c r="G8" s="7"/>
      <c r="H8" s="8"/>
      <c r="I8" s="8"/>
      <c r="J8" s="7"/>
      <c r="K8" s="7">
        <f>88000+3097</f>
        <v>91097</v>
      </c>
      <c r="L8" s="7"/>
      <c r="M8" s="7"/>
      <c r="N8" s="7"/>
      <c r="O8" s="8"/>
      <c r="P8" s="8"/>
      <c r="Q8" s="7"/>
      <c r="R8" s="7">
        <v>60500</v>
      </c>
      <c r="S8" s="7"/>
      <c r="T8" s="7"/>
      <c r="U8" s="7"/>
      <c r="V8" s="8"/>
      <c r="W8" s="8"/>
      <c r="X8" s="7"/>
      <c r="Y8" s="7"/>
      <c r="Z8" s="7">
        <f>5500+71500</f>
        <v>77000</v>
      </c>
      <c r="AA8" s="7"/>
      <c r="AB8" s="7"/>
      <c r="AC8" s="8"/>
      <c r="AD8" s="8"/>
      <c r="AE8" s="8"/>
      <c r="AF8" s="8"/>
      <c r="AG8" s="8"/>
      <c r="AH8" s="8"/>
      <c r="AI8" s="8"/>
      <c r="AJ8" s="7">
        <f t="shared" si="0"/>
        <v>228597</v>
      </c>
    </row>
    <row r="9" spans="1:36" x14ac:dyDescent="0.25">
      <c r="A9" s="23" t="s">
        <v>3</v>
      </c>
      <c r="B9" s="14" t="s">
        <v>30</v>
      </c>
      <c r="C9" s="3" t="s">
        <v>31</v>
      </c>
      <c r="D9" s="7"/>
      <c r="E9" s="8"/>
      <c r="F9" s="7"/>
      <c r="G9" s="7">
        <v>25200</v>
      </c>
      <c r="H9" s="8"/>
      <c r="I9" s="8"/>
      <c r="J9" s="7"/>
      <c r="K9" s="7"/>
      <c r="L9" s="7">
        <v>16800</v>
      </c>
      <c r="M9" s="7"/>
      <c r="N9" s="7"/>
      <c r="O9" s="8"/>
      <c r="P9" s="8"/>
      <c r="Q9" s="7"/>
      <c r="R9" s="7"/>
      <c r="S9" s="7"/>
      <c r="T9" s="7">
        <v>16800</v>
      </c>
      <c r="U9" s="7"/>
      <c r="V9" s="8"/>
      <c r="W9" s="8"/>
      <c r="X9" s="7"/>
      <c r="Y9" s="7">
        <v>14000</v>
      </c>
      <c r="Z9" s="7"/>
      <c r="AA9" s="7">
        <v>11188</v>
      </c>
      <c r="AB9" s="7"/>
      <c r="AC9" s="8"/>
      <c r="AD9" s="8"/>
      <c r="AE9" s="8"/>
      <c r="AF9" s="8"/>
      <c r="AG9" s="8"/>
      <c r="AH9" s="8"/>
      <c r="AI9" s="8"/>
      <c r="AJ9" s="7">
        <f t="shared" si="0"/>
        <v>83988</v>
      </c>
    </row>
    <row r="10" spans="1:36" x14ac:dyDescent="0.25">
      <c r="A10" s="24"/>
      <c r="B10" s="3" t="s">
        <v>12</v>
      </c>
      <c r="C10" s="3" t="s">
        <v>25</v>
      </c>
      <c r="D10" s="7">
        <v>9443</v>
      </c>
      <c r="E10" s="8">
        <f>D10+E9-E11</f>
        <v>9443</v>
      </c>
      <c r="F10" s="7">
        <f t="shared" ref="F10:AI10" si="3">E10+F9-F11</f>
        <v>9443</v>
      </c>
      <c r="G10" s="7">
        <f t="shared" si="3"/>
        <v>32382</v>
      </c>
      <c r="H10" s="8">
        <f t="shared" si="3"/>
        <v>32382</v>
      </c>
      <c r="I10" s="8">
        <f t="shared" si="3"/>
        <v>32382</v>
      </c>
      <c r="J10" s="7">
        <f t="shared" si="3"/>
        <v>29629</v>
      </c>
      <c r="K10" s="7">
        <f t="shared" si="3"/>
        <v>24859</v>
      </c>
      <c r="L10" s="7">
        <f t="shared" si="3"/>
        <v>37951</v>
      </c>
      <c r="M10" s="7">
        <f t="shared" si="3"/>
        <v>32462</v>
      </c>
      <c r="N10" s="7">
        <f t="shared" si="3"/>
        <v>27098</v>
      </c>
      <c r="O10" s="8">
        <f t="shared" si="3"/>
        <v>27098</v>
      </c>
      <c r="P10" s="8">
        <f t="shared" si="3"/>
        <v>27098</v>
      </c>
      <c r="Q10" s="7">
        <f t="shared" si="3"/>
        <v>20806</v>
      </c>
      <c r="R10" s="7">
        <f t="shared" si="3"/>
        <v>14557</v>
      </c>
      <c r="S10" s="7">
        <f t="shared" si="3"/>
        <v>12250</v>
      </c>
      <c r="T10" s="7">
        <f t="shared" si="3"/>
        <v>26081</v>
      </c>
      <c r="U10" s="7">
        <f t="shared" si="3"/>
        <v>21977</v>
      </c>
      <c r="V10" s="8">
        <f t="shared" si="3"/>
        <v>21977</v>
      </c>
      <c r="W10" s="8">
        <f t="shared" si="3"/>
        <v>21977</v>
      </c>
      <c r="X10" s="7">
        <f t="shared" si="3"/>
        <v>18708</v>
      </c>
      <c r="Y10" s="7">
        <f t="shared" si="3"/>
        <v>28993</v>
      </c>
      <c r="Z10" s="7">
        <f t="shared" si="3"/>
        <v>25143</v>
      </c>
      <c r="AA10" s="7">
        <f t="shared" si="3"/>
        <v>32601</v>
      </c>
      <c r="AB10" s="7">
        <f t="shared" si="3"/>
        <v>29307</v>
      </c>
      <c r="AC10" s="8">
        <f t="shared" si="3"/>
        <v>29307</v>
      </c>
      <c r="AD10" s="8">
        <f t="shared" si="3"/>
        <v>24193</v>
      </c>
      <c r="AE10" s="8">
        <f t="shared" si="3"/>
        <v>24193</v>
      </c>
      <c r="AF10" s="8">
        <f t="shared" si="3"/>
        <v>24193</v>
      </c>
      <c r="AG10" s="8">
        <f t="shared" si="3"/>
        <v>24193</v>
      </c>
      <c r="AH10" s="8">
        <f t="shared" si="3"/>
        <v>24193</v>
      </c>
      <c r="AI10" s="8">
        <f t="shared" si="3"/>
        <v>24193</v>
      </c>
      <c r="AJ10" s="7">
        <f t="shared" si="0"/>
        <v>746876</v>
      </c>
    </row>
    <row r="11" spans="1:36" x14ac:dyDescent="0.25">
      <c r="A11" s="24"/>
      <c r="B11" s="3" t="s">
        <v>8</v>
      </c>
      <c r="C11" s="3" t="s">
        <v>26</v>
      </c>
      <c r="D11" s="7"/>
      <c r="E11" s="8"/>
      <c r="F11" s="7"/>
      <c r="G11" s="7">
        <v>2261</v>
      </c>
      <c r="H11" s="8"/>
      <c r="I11" s="8"/>
      <c r="J11" s="7">
        <v>2753</v>
      </c>
      <c r="K11" s="7">
        <v>4770</v>
      </c>
      <c r="L11" s="7">
        <v>3708</v>
      </c>
      <c r="M11" s="7">
        <v>5489</v>
      </c>
      <c r="N11" s="7">
        <v>5364</v>
      </c>
      <c r="O11" s="8"/>
      <c r="P11" s="8"/>
      <c r="Q11" s="7">
        <v>6292</v>
      </c>
      <c r="R11" s="7">
        <v>6249</v>
      </c>
      <c r="S11" s="7">
        <v>2307</v>
      </c>
      <c r="T11" s="7">
        <v>2969</v>
      </c>
      <c r="U11" s="7">
        <v>4104</v>
      </c>
      <c r="V11" s="8"/>
      <c r="W11" s="8"/>
      <c r="X11" s="7">
        <v>3269</v>
      </c>
      <c r="Y11" s="7">
        <v>3715</v>
      </c>
      <c r="Z11" s="7">
        <v>3850</v>
      </c>
      <c r="AA11" s="7">
        <v>3730</v>
      </c>
      <c r="AB11" s="7">
        <v>3294</v>
      </c>
      <c r="AC11" s="8"/>
      <c r="AD11" s="8">
        <v>5114</v>
      </c>
      <c r="AE11" s="8"/>
      <c r="AF11" s="8"/>
      <c r="AG11" s="8"/>
      <c r="AH11" s="8"/>
      <c r="AI11" s="8"/>
      <c r="AJ11" s="7">
        <f t="shared" si="0"/>
        <v>69238</v>
      </c>
    </row>
    <row r="12" spans="1:36" x14ac:dyDescent="0.25">
      <c r="A12" s="24"/>
      <c r="B12" s="3" t="s">
        <v>9</v>
      </c>
      <c r="C12" s="3" t="s">
        <v>32</v>
      </c>
      <c r="D12" s="7"/>
      <c r="E12" s="8"/>
      <c r="F12" s="7"/>
      <c r="G12" s="7"/>
      <c r="H12" s="8"/>
      <c r="I12" s="8"/>
      <c r="J12" s="7"/>
      <c r="K12" s="7"/>
      <c r="L12" s="7"/>
      <c r="M12" s="7"/>
      <c r="N12" s="7"/>
      <c r="O12" s="8"/>
      <c r="P12" s="8"/>
      <c r="Q12" s="7"/>
      <c r="R12" s="7"/>
      <c r="S12" s="7"/>
      <c r="T12" s="7"/>
      <c r="U12" s="7"/>
      <c r="V12" s="8"/>
      <c r="W12" s="8"/>
      <c r="X12" s="7"/>
      <c r="Y12" s="7"/>
      <c r="Z12" s="7"/>
      <c r="AA12" s="7"/>
      <c r="AB12" s="7"/>
      <c r="AC12" s="8"/>
      <c r="AD12" s="8"/>
      <c r="AE12" s="8"/>
      <c r="AF12" s="8"/>
      <c r="AG12" s="8"/>
      <c r="AH12" s="8"/>
      <c r="AI12" s="8"/>
      <c r="AJ12" s="7">
        <f t="shared" si="0"/>
        <v>0</v>
      </c>
    </row>
    <row r="13" spans="1:36" x14ac:dyDescent="0.25">
      <c r="A13" s="24"/>
      <c r="B13" s="3" t="s">
        <v>10</v>
      </c>
      <c r="C13" s="3" t="s">
        <v>28</v>
      </c>
      <c r="D13" s="7">
        <v>42798</v>
      </c>
      <c r="E13" s="8">
        <f t="shared" ref="E13:AI13" si="4">D13+E11-E12-E14</f>
        <v>42798</v>
      </c>
      <c r="F13" s="7">
        <f t="shared" si="4"/>
        <v>42798</v>
      </c>
      <c r="G13" s="7">
        <f t="shared" si="4"/>
        <v>45059</v>
      </c>
      <c r="H13" s="8">
        <f t="shared" si="4"/>
        <v>45059</v>
      </c>
      <c r="I13" s="8">
        <f t="shared" si="4"/>
        <v>45059</v>
      </c>
      <c r="J13" s="7">
        <f t="shared" si="4"/>
        <v>47812</v>
      </c>
      <c r="K13" s="7">
        <f t="shared" si="4"/>
        <v>28082</v>
      </c>
      <c r="L13" s="7">
        <f t="shared" si="4"/>
        <v>31790</v>
      </c>
      <c r="M13" s="7">
        <f t="shared" si="4"/>
        <v>37279</v>
      </c>
      <c r="N13" s="7">
        <f t="shared" si="4"/>
        <v>42643</v>
      </c>
      <c r="O13" s="8">
        <f t="shared" si="4"/>
        <v>42643</v>
      </c>
      <c r="P13" s="8">
        <f t="shared" si="4"/>
        <v>42643</v>
      </c>
      <c r="Q13" s="7">
        <f t="shared" si="4"/>
        <v>48935</v>
      </c>
      <c r="R13" s="7">
        <f t="shared" si="4"/>
        <v>9141</v>
      </c>
      <c r="S13" s="7">
        <f t="shared" si="4"/>
        <v>11448</v>
      </c>
      <c r="T13" s="7">
        <f t="shared" si="4"/>
        <v>14417</v>
      </c>
      <c r="U13" s="7">
        <f t="shared" si="4"/>
        <v>18521</v>
      </c>
      <c r="V13" s="8">
        <f t="shared" si="4"/>
        <v>18521</v>
      </c>
      <c r="W13" s="8">
        <f t="shared" si="4"/>
        <v>18521</v>
      </c>
      <c r="X13" s="7">
        <f t="shared" si="4"/>
        <v>21790</v>
      </c>
      <c r="Y13" s="7">
        <f t="shared" si="4"/>
        <v>25505</v>
      </c>
      <c r="Z13" s="7">
        <f t="shared" si="4"/>
        <v>1355</v>
      </c>
      <c r="AA13" s="7">
        <f t="shared" si="4"/>
        <v>5085</v>
      </c>
      <c r="AB13" s="7">
        <f t="shared" si="4"/>
        <v>8379</v>
      </c>
      <c r="AC13" s="8">
        <f t="shared" si="4"/>
        <v>8379</v>
      </c>
      <c r="AD13" s="8">
        <f t="shared" si="4"/>
        <v>13493</v>
      </c>
      <c r="AE13" s="8">
        <f t="shared" si="4"/>
        <v>13493</v>
      </c>
      <c r="AF13" s="8">
        <f t="shared" si="4"/>
        <v>13493</v>
      </c>
      <c r="AG13" s="8">
        <f t="shared" si="4"/>
        <v>13493</v>
      </c>
      <c r="AH13" s="8">
        <f t="shared" si="4"/>
        <v>13493</v>
      </c>
      <c r="AI13" s="8">
        <f t="shared" si="4"/>
        <v>13493</v>
      </c>
      <c r="AJ13" s="7">
        <f t="shared" si="0"/>
        <v>771127</v>
      </c>
    </row>
    <row r="14" spans="1:36" x14ac:dyDescent="0.25">
      <c r="A14" s="25"/>
      <c r="B14" s="3" t="s">
        <v>13</v>
      </c>
      <c r="C14" s="3" t="s">
        <v>29</v>
      </c>
      <c r="D14" s="7"/>
      <c r="E14" s="8"/>
      <c r="F14" s="7"/>
      <c r="G14" s="7"/>
      <c r="H14" s="8"/>
      <c r="I14" s="8"/>
      <c r="J14" s="7"/>
      <c r="K14" s="7">
        <f>14000+10500</f>
        <v>24500</v>
      </c>
      <c r="L14" s="7"/>
      <c r="M14" s="7"/>
      <c r="N14" s="7"/>
      <c r="O14" s="8"/>
      <c r="P14" s="8"/>
      <c r="Q14" s="7"/>
      <c r="R14" s="7">
        <f>45500+543</f>
        <v>46043</v>
      </c>
      <c r="S14" s="7"/>
      <c r="T14" s="7"/>
      <c r="U14" s="7"/>
      <c r="V14" s="8"/>
      <c r="W14" s="8"/>
      <c r="X14" s="7"/>
      <c r="Y14" s="7"/>
      <c r="Z14" s="7">
        <v>28000</v>
      </c>
      <c r="AA14" s="7"/>
      <c r="AB14" s="7"/>
      <c r="AC14" s="8"/>
      <c r="AD14" s="8"/>
      <c r="AE14" s="8"/>
      <c r="AF14" s="8"/>
      <c r="AG14" s="8"/>
      <c r="AH14" s="8"/>
      <c r="AI14" s="8"/>
      <c r="AJ14" s="7">
        <f t="shared" si="0"/>
        <v>98543</v>
      </c>
    </row>
    <row r="15" spans="1:36" x14ac:dyDescent="0.25">
      <c r="A15" s="23" t="s">
        <v>2</v>
      </c>
      <c r="B15" s="14" t="s">
        <v>30</v>
      </c>
      <c r="C15" s="3" t="s">
        <v>31</v>
      </c>
      <c r="D15" s="7"/>
      <c r="E15" s="8"/>
      <c r="F15" s="7"/>
      <c r="G15" s="7"/>
      <c r="H15" s="8"/>
      <c r="I15" s="8"/>
      <c r="J15" s="7"/>
      <c r="K15" s="7"/>
      <c r="L15" s="7"/>
      <c r="M15" s="7"/>
      <c r="N15" s="7"/>
      <c r="O15" s="8"/>
      <c r="P15" s="8"/>
      <c r="Q15" s="7"/>
      <c r="R15" s="7">
        <v>15000</v>
      </c>
      <c r="S15" s="7"/>
      <c r="T15" s="7"/>
      <c r="U15" s="7"/>
      <c r="V15" s="8"/>
      <c r="W15" s="8"/>
      <c r="X15" s="7"/>
      <c r="Y15" s="7">
        <v>5000</v>
      </c>
      <c r="Z15" s="7"/>
      <c r="AA15" s="7">
        <v>9800</v>
      </c>
      <c r="AB15" s="7"/>
      <c r="AC15" s="8"/>
      <c r="AD15" s="8"/>
      <c r="AE15" s="8"/>
      <c r="AF15" s="8"/>
      <c r="AG15" s="8"/>
      <c r="AH15" s="8"/>
      <c r="AI15" s="8"/>
      <c r="AJ15" s="7">
        <f t="shared" si="0"/>
        <v>29800</v>
      </c>
    </row>
    <row r="16" spans="1:36" x14ac:dyDescent="0.25">
      <c r="A16" s="24"/>
      <c r="B16" s="3" t="s">
        <v>12</v>
      </c>
      <c r="C16" s="3" t="s">
        <v>25</v>
      </c>
      <c r="D16" s="7">
        <v>0</v>
      </c>
      <c r="E16" s="8">
        <f>D16+E15-E17</f>
        <v>0</v>
      </c>
      <c r="F16" s="7">
        <f t="shared" ref="F16:AI16" si="5">E16+F15-F17</f>
        <v>0</v>
      </c>
      <c r="G16" s="7">
        <f t="shared" si="5"/>
        <v>0</v>
      </c>
      <c r="H16" s="8">
        <f t="shared" si="5"/>
        <v>0</v>
      </c>
      <c r="I16" s="8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8">
        <f t="shared" si="5"/>
        <v>0</v>
      </c>
      <c r="P16" s="8">
        <f t="shared" si="5"/>
        <v>0</v>
      </c>
      <c r="Q16" s="7">
        <f t="shared" si="5"/>
        <v>0</v>
      </c>
      <c r="R16" s="7">
        <f t="shared" si="5"/>
        <v>13667</v>
      </c>
      <c r="S16" s="7">
        <f t="shared" si="5"/>
        <v>11942</v>
      </c>
      <c r="T16" s="7">
        <f t="shared" si="5"/>
        <v>10224</v>
      </c>
      <c r="U16" s="7">
        <f t="shared" si="5"/>
        <v>8608</v>
      </c>
      <c r="V16" s="8">
        <f t="shared" si="5"/>
        <v>8608</v>
      </c>
      <c r="W16" s="8">
        <f t="shared" si="5"/>
        <v>6610</v>
      </c>
      <c r="X16" s="7">
        <f t="shared" si="5"/>
        <v>4618</v>
      </c>
      <c r="Y16" s="7">
        <f t="shared" si="5"/>
        <v>7639</v>
      </c>
      <c r="Z16" s="7">
        <f t="shared" si="5"/>
        <v>5644</v>
      </c>
      <c r="AA16" s="7">
        <f t="shared" si="5"/>
        <v>13476</v>
      </c>
      <c r="AB16" s="7">
        <f t="shared" si="5"/>
        <v>11862</v>
      </c>
      <c r="AC16" s="8">
        <f t="shared" si="5"/>
        <v>9843</v>
      </c>
      <c r="AD16" s="8">
        <f t="shared" si="5"/>
        <v>7914</v>
      </c>
      <c r="AE16" s="8">
        <f t="shared" si="5"/>
        <v>7914</v>
      </c>
      <c r="AF16" s="8">
        <f t="shared" si="5"/>
        <v>7914</v>
      </c>
      <c r="AG16" s="8">
        <f t="shared" si="5"/>
        <v>7914</v>
      </c>
      <c r="AH16" s="8">
        <f t="shared" si="5"/>
        <v>7914</v>
      </c>
      <c r="AI16" s="8">
        <f t="shared" si="5"/>
        <v>7914</v>
      </c>
      <c r="AJ16" s="7">
        <f t="shared" si="0"/>
        <v>152311</v>
      </c>
    </row>
    <row r="17" spans="1:36" x14ac:dyDescent="0.25">
      <c r="A17" s="24"/>
      <c r="B17" s="3" t="s">
        <v>8</v>
      </c>
      <c r="C17" s="3" t="s">
        <v>26</v>
      </c>
      <c r="D17" s="7"/>
      <c r="E17" s="8"/>
      <c r="F17" s="7"/>
      <c r="G17" s="7"/>
      <c r="H17" s="8"/>
      <c r="I17" s="8"/>
      <c r="J17" s="7"/>
      <c r="K17" s="7"/>
      <c r="L17" s="7"/>
      <c r="M17" s="7"/>
      <c r="N17" s="7"/>
      <c r="O17" s="8"/>
      <c r="P17" s="8"/>
      <c r="Q17" s="7"/>
      <c r="R17" s="7">
        <v>1333</v>
      </c>
      <c r="S17" s="7">
        <v>1725</v>
      </c>
      <c r="T17" s="7">
        <v>1718</v>
      </c>
      <c r="U17" s="7">
        <v>1616</v>
      </c>
      <c r="V17" s="8"/>
      <c r="W17" s="8">
        <v>1998</v>
      </c>
      <c r="X17" s="7">
        <v>1992</v>
      </c>
      <c r="Y17" s="7">
        <v>1979</v>
      </c>
      <c r="Z17" s="7">
        <v>1995</v>
      </c>
      <c r="AA17" s="7">
        <v>1968</v>
      </c>
      <c r="AB17" s="7">
        <v>1614</v>
      </c>
      <c r="AC17" s="8">
        <v>2019</v>
      </c>
      <c r="AD17" s="8">
        <v>1929</v>
      </c>
      <c r="AE17" s="8"/>
      <c r="AF17" s="8"/>
      <c r="AG17" s="8"/>
      <c r="AH17" s="8"/>
      <c r="AI17" s="8"/>
      <c r="AJ17" s="7">
        <f t="shared" si="0"/>
        <v>21886</v>
      </c>
    </row>
    <row r="18" spans="1:36" x14ac:dyDescent="0.25">
      <c r="A18" s="24"/>
      <c r="B18" s="3" t="s">
        <v>9</v>
      </c>
      <c r="C18" s="3" t="s">
        <v>32</v>
      </c>
      <c r="D18" s="7"/>
      <c r="E18" s="8"/>
      <c r="F18" s="7"/>
      <c r="G18" s="7"/>
      <c r="H18" s="8"/>
      <c r="I18" s="8"/>
      <c r="J18" s="7"/>
      <c r="K18" s="7"/>
      <c r="L18" s="7"/>
      <c r="M18" s="7"/>
      <c r="N18" s="7"/>
      <c r="O18" s="8"/>
      <c r="P18" s="8"/>
      <c r="Q18" s="7"/>
      <c r="R18" s="7"/>
      <c r="S18" s="7"/>
      <c r="T18" s="7"/>
      <c r="U18" s="7"/>
      <c r="V18" s="8"/>
      <c r="W18" s="8"/>
      <c r="X18" s="7"/>
      <c r="Y18" s="7"/>
      <c r="Z18" s="7"/>
      <c r="AA18" s="7"/>
      <c r="AB18" s="7"/>
      <c r="AC18" s="8"/>
      <c r="AD18" s="8"/>
      <c r="AE18" s="8"/>
      <c r="AF18" s="8"/>
      <c r="AG18" s="8"/>
      <c r="AH18" s="8"/>
      <c r="AI18" s="8"/>
      <c r="AJ18" s="7">
        <f t="shared" si="0"/>
        <v>0</v>
      </c>
    </row>
    <row r="19" spans="1:36" x14ac:dyDescent="0.25">
      <c r="A19" s="24"/>
      <c r="B19" s="3" t="s">
        <v>10</v>
      </c>
      <c r="C19" s="3" t="s">
        <v>28</v>
      </c>
      <c r="D19" s="7">
        <v>4306</v>
      </c>
      <c r="E19" s="8">
        <f t="shared" ref="E19:AI19" si="6">D19+E17-E18-E20</f>
        <v>4306</v>
      </c>
      <c r="F19" s="7">
        <f t="shared" si="6"/>
        <v>4306</v>
      </c>
      <c r="G19" s="7">
        <f t="shared" si="6"/>
        <v>4306</v>
      </c>
      <c r="H19" s="8">
        <f t="shared" si="6"/>
        <v>4306</v>
      </c>
      <c r="I19" s="8">
        <f t="shared" si="6"/>
        <v>4306</v>
      </c>
      <c r="J19" s="7">
        <f t="shared" si="6"/>
        <v>4306</v>
      </c>
      <c r="K19" s="7">
        <f t="shared" si="6"/>
        <v>806</v>
      </c>
      <c r="L19" s="7">
        <f t="shared" si="6"/>
        <v>806</v>
      </c>
      <c r="M19" s="7">
        <f t="shared" si="6"/>
        <v>806</v>
      </c>
      <c r="N19" s="7">
        <f t="shared" si="6"/>
        <v>806</v>
      </c>
      <c r="O19" s="8">
        <f t="shared" si="6"/>
        <v>806</v>
      </c>
      <c r="P19" s="8">
        <f t="shared" si="6"/>
        <v>806</v>
      </c>
      <c r="Q19" s="7">
        <f t="shared" si="6"/>
        <v>806</v>
      </c>
      <c r="R19" s="7">
        <f t="shared" si="6"/>
        <v>2139</v>
      </c>
      <c r="S19" s="7">
        <f t="shared" si="6"/>
        <v>3864</v>
      </c>
      <c r="T19" s="7">
        <f t="shared" si="6"/>
        <v>5582</v>
      </c>
      <c r="U19" s="7">
        <f t="shared" si="6"/>
        <v>7198</v>
      </c>
      <c r="V19" s="8">
        <f t="shared" si="6"/>
        <v>7198</v>
      </c>
      <c r="W19" s="8">
        <f t="shared" si="6"/>
        <v>9196</v>
      </c>
      <c r="X19" s="7">
        <f t="shared" si="6"/>
        <v>11188</v>
      </c>
      <c r="Y19" s="7">
        <f t="shared" si="6"/>
        <v>13167</v>
      </c>
      <c r="Z19" s="7">
        <f t="shared" si="6"/>
        <v>8162</v>
      </c>
      <c r="AA19" s="7">
        <f t="shared" si="6"/>
        <v>10130</v>
      </c>
      <c r="AB19" s="7">
        <f t="shared" si="6"/>
        <v>11744</v>
      </c>
      <c r="AC19" s="8">
        <f t="shared" si="6"/>
        <v>13763</v>
      </c>
      <c r="AD19" s="8">
        <f t="shared" si="6"/>
        <v>15692</v>
      </c>
      <c r="AE19" s="8">
        <f t="shared" si="6"/>
        <v>15692</v>
      </c>
      <c r="AF19" s="8">
        <f t="shared" si="6"/>
        <v>15692</v>
      </c>
      <c r="AG19" s="8">
        <f t="shared" si="6"/>
        <v>15692</v>
      </c>
      <c r="AH19" s="8">
        <f t="shared" si="6"/>
        <v>15692</v>
      </c>
      <c r="AI19" s="8">
        <f t="shared" si="6"/>
        <v>15692</v>
      </c>
      <c r="AJ19" s="7">
        <f t="shared" si="0"/>
        <v>213269</v>
      </c>
    </row>
    <row r="20" spans="1:36" x14ac:dyDescent="0.25">
      <c r="A20" s="25"/>
      <c r="B20" s="3" t="s">
        <v>13</v>
      </c>
      <c r="C20" s="3" t="s">
        <v>29</v>
      </c>
      <c r="D20" s="7"/>
      <c r="E20" s="8"/>
      <c r="F20" s="7"/>
      <c r="G20" s="7"/>
      <c r="H20" s="8"/>
      <c r="I20" s="8"/>
      <c r="J20" s="7"/>
      <c r="K20" s="7">
        <v>3500</v>
      </c>
      <c r="L20" s="7"/>
      <c r="M20" s="7"/>
      <c r="N20" s="7"/>
      <c r="O20" s="8"/>
      <c r="P20" s="8"/>
      <c r="Q20" s="7"/>
      <c r="R20" s="7"/>
      <c r="S20" s="7"/>
      <c r="T20" s="7"/>
      <c r="U20" s="7"/>
      <c r="V20" s="8"/>
      <c r="W20" s="8"/>
      <c r="X20" s="7"/>
      <c r="Y20" s="7"/>
      <c r="Z20" s="7">
        <v>7000</v>
      </c>
      <c r="AA20" s="7"/>
      <c r="AB20" s="7"/>
      <c r="AC20" s="8"/>
      <c r="AD20" s="8"/>
      <c r="AE20" s="8"/>
      <c r="AF20" s="8"/>
      <c r="AG20" s="8"/>
      <c r="AH20" s="8"/>
      <c r="AI20" s="8"/>
      <c r="AJ20" s="7">
        <f t="shared" si="0"/>
        <v>10500</v>
      </c>
    </row>
    <row r="21" spans="1:36" hidden="1" x14ac:dyDescent="0.25">
      <c r="A21" s="23" t="s">
        <v>1</v>
      </c>
      <c r="B21" s="3" t="s">
        <v>7</v>
      </c>
      <c r="C21" s="3"/>
      <c r="D21" s="7"/>
      <c r="E21" s="8"/>
      <c r="F21" s="7"/>
      <c r="G21" s="7"/>
      <c r="H21" s="8"/>
      <c r="I21" s="8"/>
      <c r="J21" s="7"/>
      <c r="K21" s="7"/>
      <c r="L21" s="7"/>
      <c r="M21" s="7"/>
      <c r="N21" s="7"/>
      <c r="O21" s="8"/>
      <c r="P21" s="8"/>
      <c r="Q21" s="7"/>
      <c r="R21" s="7"/>
      <c r="S21" s="7"/>
      <c r="T21" s="7"/>
      <c r="U21" s="7"/>
      <c r="V21" s="8"/>
      <c r="W21" s="8"/>
      <c r="X21" s="7"/>
      <c r="Y21" s="7"/>
      <c r="Z21" s="7"/>
      <c r="AA21" s="7"/>
      <c r="AB21" s="7"/>
      <c r="AC21" s="8"/>
      <c r="AD21" s="8"/>
      <c r="AE21" s="8"/>
      <c r="AF21" s="8"/>
      <c r="AG21" s="8"/>
      <c r="AH21" s="8"/>
      <c r="AI21" s="8"/>
      <c r="AJ21" s="7">
        <f t="shared" si="0"/>
        <v>0</v>
      </c>
    </row>
    <row r="22" spans="1:36" hidden="1" x14ac:dyDescent="0.25">
      <c r="A22" s="24"/>
      <c r="B22" s="3" t="s">
        <v>11</v>
      </c>
      <c r="C22" s="3"/>
      <c r="D22" s="7"/>
      <c r="E22" s="8"/>
      <c r="F22" s="7"/>
      <c r="G22" s="7"/>
      <c r="H22" s="8"/>
      <c r="I22" s="8"/>
      <c r="J22" s="7"/>
      <c r="K22" s="7"/>
      <c r="L22" s="7"/>
      <c r="M22" s="7"/>
      <c r="N22" s="7"/>
      <c r="O22" s="8"/>
      <c r="P22" s="8"/>
      <c r="Q22" s="7"/>
      <c r="R22" s="7"/>
      <c r="S22" s="7"/>
      <c r="T22" s="7"/>
      <c r="U22" s="7"/>
      <c r="V22" s="8"/>
      <c r="W22" s="8"/>
      <c r="X22" s="7"/>
      <c r="Y22" s="7"/>
      <c r="Z22" s="7"/>
      <c r="AA22" s="7"/>
      <c r="AB22" s="7"/>
      <c r="AC22" s="8"/>
      <c r="AD22" s="8"/>
      <c r="AE22" s="8"/>
      <c r="AF22" s="8"/>
      <c r="AG22" s="8"/>
      <c r="AH22" s="8"/>
      <c r="AI22" s="8"/>
      <c r="AJ22" s="7">
        <f t="shared" si="0"/>
        <v>0</v>
      </c>
    </row>
    <row r="23" spans="1:36" hidden="1" x14ac:dyDescent="0.25">
      <c r="A23" s="24"/>
      <c r="B23" s="3" t="s">
        <v>14</v>
      </c>
      <c r="C23" s="3"/>
      <c r="D23" s="7"/>
      <c r="E23" s="8"/>
      <c r="F23" s="7"/>
      <c r="G23" s="7"/>
      <c r="H23" s="8"/>
      <c r="I23" s="8"/>
      <c r="J23" s="7"/>
      <c r="K23" s="7"/>
      <c r="L23" s="7"/>
      <c r="M23" s="7"/>
      <c r="N23" s="7"/>
      <c r="O23" s="8"/>
      <c r="P23" s="8"/>
      <c r="Q23" s="7"/>
      <c r="R23" s="7"/>
      <c r="S23" s="7"/>
      <c r="T23" s="7"/>
      <c r="U23" s="7"/>
      <c r="V23" s="8"/>
      <c r="W23" s="8"/>
      <c r="X23" s="7"/>
      <c r="Y23" s="7"/>
      <c r="Z23" s="7"/>
      <c r="AA23" s="7"/>
      <c r="AB23" s="7"/>
      <c r="AC23" s="8"/>
      <c r="AD23" s="8"/>
      <c r="AE23" s="8"/>
      <c r="AF23" s="8"/>
      <c r="AG23" s="8"/>
      <c r="AH23" s="8"/>
      <c r="AI23" s="8"/>
      <c r="AJ23" s="7">
        <f t="shared" si="0"/>
        <v>0</v>
      </c>
    </row>
    <row r="24" spans="1:36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7">
        <f t="shared" si="7"/>
        <v>0</v>
      </c>
      <c r="G24" s="7">
        <f t="shared" si="7"/>
        <v>0</v>
      </c>
      <c r="H24" s="8">
        <f t="shared" si="7"/>
        <v>0</v>
      </c>
      <c r="I24" s="8">
        <f t="shared" si="7"/>
        <v>0</v>
      </c>
      <c r="J24" s="7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  <c r="N24" s="7">
        <f t="shared" si="7"/>
        <v>0</v>
      </c>
      <c r="O24" s="8">
        <f t="shared" si="7"/>
        <v>0</v>
      </c>
      <c r="P24" s="8">
        <f t="shared" si="7"/>
        <v>0</v>
      </c>
      <c r="Q24" s="7">
        <f t="shared" si="7"/>
        <v>0</v>
      </c>
      <c r="R24" s="7">
        <f t="shared" si="7"/>
        <v>0</v>
      </c>
      <c r="S24" s="7">
        <f t="shared" si="7"/>
        <v>0</v>
      </c>
      <c r="T24" s="7">
        <f t="shared" si="7"/>
        <v>0</v>
      </c>
      <c r="U24" s="7">
        <f t="shared" si="7"/>
        <v>0</v>
      </c>
      <c r="V24" s="8">
        <f t="shared" si="7"/>
        <v>0</v>
      </c>
      <c r="W24" s="8">
        <f t="shared" si="7"/>
        <v>0</v>
      </c>
      <c r="X24" s="7">
        <f t="shared" si="7"/>
        <v>0</v>
      </c>
      <c r="Y24" s="7">
        <f t="shared" si="7"/>
        <v>0</v>
      </c>
      <c r="Z24" s="7">
        <f t="shared" si="7"/>
        <v>0</v>
      </c>
      <c r="AA24" s="7">
        <f t="shared" si="7"/>
        <v>0</v>
      </c>
      <c r="AB24" s="7">
        <f t="shared" si="7"/>
        <v>0</v>
      </c>
      <c r="AC24" s="8">
        <f t="shared" si="7"/>
        <v>0</v>
      </c>
      <c r="AD24" s="8">
        <f t="shared" si="7"/>
        <v>0</v>
      </c>
      <c r="AE24" s="8">
        <f t="shared" si="7"/>
        <v>0</v>
      </c>
      <c r="AF24" s="8">
        <f t="shared" si="7"/>
        <v>0</v>
      </c>
      <c r="AG24" s="8">
        <f t="shared" si="7"/>
        <v>0</v>
      </c>
      <c r="AH24" s="8">
        <f t="shared" si="7"/>
        <v>0</v>
      </c>
      <c r="AI24" s="8"/>
      <c r="AJ24" s="7">
        <f t="shared" si="0"/>
        <v>0</v>
      </c>
    </row>
    <row r="25" spans="1:36" hidden="1" x14ac:dyDescent="0.25">
      <c r="A25" s="24"/>
      <c r="B25" s="3" t="s">
        <v>8</v>
      </c>
      <c r="C25" s="3"/>
      <c r="D25" s="7"/>
      <c r="E25" s="8"/>
      <c r="F25" s="7"/>
      <c r="G25" s="7"/>
      <c r="H25" s="8"/>
      <c r="I25" s="8"/>
      <c r="J25" s="7"/>
      <c r="K25" s="7"/>
      <c r="L25" s="7"/>
      <c r="M25" s="7"/>
      <c r="N25" s="7"/>
      <c r="O25" s="8"/>
      <c r="P25" s="8"/>
      <c r="Q25" s="7"/>
      <c r="R25" s="7"/>
      <c r="S25" s="7"/>
      <c r="T25" s="7"/>
      <c r="U25" s="7"/>
      <c r="V25" s="8"/>
      <c r="W25" s="8"/>
      <c r="X25" s="7"/>
      <c r="Y25" s="7"/>
      <c r="Z25" s="7"/>
      <c r="AA25" s="7"/>
      <c r="AB25" s="7"/>
      <c r="AC25" s="8"/>
      <c r="AD25" s="8"/>
      <c r="AE25" s="8"/>
      <c r="AF25" s="8"/>
      <c r="AG25" s="8"/>
      <c r="AH25" s="8"/>
      <c r="AI25" s="8"/>
      <c r="AJ25" s="7">
        <f t="shared" si="0"/>
        <v>0</v>
      </c>
    </row>
    <row r="26" spans="1:36" hidden="1" x14ac:dyDescent="0.25">
      <c r="A26" s="24"/>
      <c r="B26" s="3" t="s">
        <v>9</v>
      </c>
      <c r="C26" s="3"/>
      <c r="D26" s="7"/>
      <c r="E26" s="8"/>
      <c r="F26" s="7"/>
      <c r="G26" s="7"/>
      <c r="H26" s="8"/>
      <c r="I26" s="8"/>
      <c r="J26" s="7"/>
      <c r="K26" s="7"/>
      <c r="L26" s="7"/>
      <c r="M26" s="7"/>
      <c r="N26" s="7"/>
      <c r="O26" s="8"/>
      <c r="P26" s="8"/>
      <c r="Q26" s="7"/>
      <c r="R26" s="7"/>
      <c r="S26" s="7"/>
      <c r="T26" s="7"/>
      <c r="U26" s="7"/>
      <c r="V26" s="8"/>
      <c r="W26" s="8"/>
      <c r="X26" s="7"/>
      <c r="Y26" s="7"/>
      <c r="Z26" s="7"/>
      <c r="AA26" s="7"/>
      <c r="AB26" s="7"/>
      <c r="AC26" s="8"/>
      <c r="AD26" s="8"/>
      <c r="AE26" s="8"/>
      <c r="AF26" s="8"/>
      <c r="AG26" s="8"/>
      <c r="AH26" s="8"/>
      <c r="AI26" s="8"/>
      <c r="AJ26" s="7">
        <f t="shared" si="0"/>
        <v>0</v>
      </c>
    </row>
    <row r="27" spans="1:36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7">
        <f t="shared" si="8"/>
        <v>0</v>
      </c>
      <c r="G27" s="7">
        <f t="shared" si="8"/>
        <v>0</v>
      </c>
      <c r="H27" s="8">
        <f t="shared" si="8"/>
        <v>0</v>
      </c>
      <c r="I27" s="8">
        <f t="shared" si="8"/>
        <v>0</v>
      </c>
      <c r="J27" s="7">
        <f t="shared" si="8"/>
        <v>0</v>
      </c>
      <c r="K27" s="7">
        <f t="shared" si="8"/>
        <v>0</v>
      </c>
      <c r="L27" s="7">
        <f t="shared" si="8"/>
        <v>0</v>
      </c>
      <c r="M27" s="7">
        <f t="shared" si="8"/>
        <v>0</v>
      </c>
      <c r="N27" s="7">
        <f t="shared" si="8"/>
        <v>0</v>
      </c>
      <c r="O27" s="8">
        <f t="shared" si="8"/>
        <v>0</v>
      </c>
      <c r="P27" s="8">
        <f t="shared" si="8"/>
        <v>0</v>
      </c>
      <c r="Q27" s="7">
        <f t="shared" si="8"/>
        <v>0</v>
      </c>
      <c r="R27" s="7">
        <f t="shared" si="8"/>
        <v>0</v>
      </c>
      <c r="S27" s="7">
        <f t="shared" si="8"/>
        <v>0</v>
      </c>
      <c r="T27" s="7">
        <f t="shared" si="8"/>
        <v>0</v>
      </c>
      <c r="U27" s="7">
        <f t="shared" si="8"/>
        <v>0</v>
      </c>
      <c r="V27" s="8">
        <f t="shared" si="8"/>
        <v>0</v>
      </c>
      <c r="W27" s="8">
        <f t="shared" si="8"/>
        <v>0</v>
      </c>
      <c r="X27" s="7">
        <f t="shared" si="8"/>
        <v>0</v>
      </c>
      <c r="Y27" s="7">
        <f t="shared" si="8"/>
        <v>0</v>
      </c>
      <c r="Z27" s="7">
        <f t="shared" si="8"/>
        <v>0</v>
      </c>
      <c r="AA27" s="7">
        <f t="shared" si="8"/>
        <v>0</v>
      </c>
      <c r="AB27" s="7">
        <f t="shared" si="8"/>
        <v>0</v>
      </c>
      <c r="AC27" s="8">
        <f t="shared" si="8"/>
        <v>0</v>
      </c>
      <c r="AD27" s="8">
        <f t="shared" si="8"/>
        <v>0</v>
      </c>
      <c r="AE27" s="8">
        <f t="shared" si="8"/>
        <v>0</v>
      </c>
      <c r="AF27" s="8">
        <f t="shared" si="8"/>
        <v>0</v>
      </c>
      <c r="AG27" s="8">
        <f t="shared" si="8"/>
        <v>0</v>
      </c>
      <c r="AH27" s="8">
        <f t="shared" si="8"/>
        <v>0</v>
      </c>
      <c r="AI27" s="8"/>
      <c r="AJ27" s="7">
        <f t="shared" si="0"/>
        <v>0</v>
      </c>
    </row>
    <row r="28" spans="1:36" hidden="1" x14ac:dyDescent="0.25">
      <c r="A28" s="25"/>
      <c r="B28" s="3" t="s">
        <v>13</v>
      </c>
      <c r="C28" s="3"/>
      <c r="D28" s="7"/>
      <c r="E28" s="8"/>
      <c r="F28" s="7"/>
      <c r="G28" s="7"/>
      <c r="H28" s="8"/>
      <c r="I28" s="8"/>
      <c r="J28" s="7"/>
      <c r="K28" s="7"/>
      <c r="L28" s="7"/>
      <c r="M28" s="7"/>
      <c r="N28" s="7"/>
      <c r="O28" s="8"/>
      <c r="P28" s="8"/>
      <c r="Q28" s="7"/>
      <c r="R28" s="7"/>
      <c r="S28" s="7"/>
      <c r="T28" s="7"/>
      <c r="U28" s="7"/>
      <c r="V28" s="8"/>
      <c r="W28" s="8"/>
      <c r="X28" s="7"/>
      <c r="Y28" s="7"/>
      <c r="Z28" s="7"/>
      <c r="AA28" s="7"/>
      <c r="AB28" s="7"/>
      <c r="AC28" s="8"/>
      <c r="AD28" s="8"/>
      <c r="AE28" s="8"/>
      <c r="AF28" s="8"/>
      <c r="AG28" s="8"/>
      <c r="AH28" s="8"/>
      <c r="AI28" s="8"/>
      <c r="AJ28" s="7">
        <f t="shared" si="0"/>
        <v>0</v>
      </c>
    </row>
    <row r="29" spans="1:36" hidden="1" x14ac:dyDescent="0.25">
      <c r="AJ29" s="7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workbookViewId="0">
      <pane xSplit="3" topLeftCell="K1" activePane="topRight" state="frozen"/>
      <selection pane="topRight" activeCell="AC34" sqref="AC34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6" width="9.125" style="12" customWidth="1"/>
    <col min="7" max="11" width="9.125" style="4" customWidth="1"/>
    <col min="12" max="13" width="9.125" style="12" customWidth="1"/>
    <col min="14" max="18" width="9.125" style="4" customWidth="1"/>
    <col min="19" max="20" width="9.125" style="12" customWidth="1"/>
    <col min="21" max="25" width="9.125" style="4" customWidth="1"/>
    <col min="26" max="27" width="9.125" style="12" customWidth="1"/>
    <col min="28" max="31" width="9.125" style="4" customWidth="1"/>
    <col min="32" max="32" width="9.125" style="12" customWidth="1"/>
    <col min="33" max="33" width="9.125" style="4" customWidth="1"/>
    <col min="34" max="16384" width="8.875" style="1"/>
  </cols>
  <sheetData>
    <row r="1" spans="1:33" x14ac:dyDescent="0.25">
      <c r="A1" s="26" t="s">
        <v>16</v>
      </c>
      <c r="B1" s="9" t="s">
        <v>5</v>
      </c>
      <c r="C1" s="11" t="s">
        <v>27</v>
      </c>
      <c r="D1" s="32" t="s">
        <v>4</v>
      </c>
      <c r="E1" s="16">
        <v>1</v>
      </c>
      <c r="F1" s="5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5">
        <v>8</v>
      </c>
      <c r="M1" s="5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5">
        <v>15</v>
      </c>
      <c r="T1" s="5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5">
        <v>22</v>
      </c>
      <c r="AA1" s="5">
        <v>23</v>
      </c>
      <c r="AB1" s="2">
        <v>24</v>
      </c>
      <c r="AC1" s="2">
        <v>25</v>
      </c>
      <c r="AD1" s="2">
        <v>26</v>
      </c>
      <c r="AE1" s="2">
        <v>27</v>
      </c>
      <c r="AF1" s="5">
        <v>28</v>
      </c>
      <c r="AG1" s="30" t="s">
        <v>17</v>
      </c>
    </row>
    <row r="2" spans="1:33" x14ac:dyDescent="0.25">
      <c r="A2" s="27"/>
      <c r="B2" s="10" t="s">
        <v>6</v>
      </c>
      <c r="C2" s="11" t="s">
        <v>33</v>
      </c>
      <c r="D2" s="33"/>
      <c r="E2" s="17" t="s">
        <v>24</v>
      </c>
      <c r="F2" s="6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6" t="s">
        <v>24</v>
      </c>
      <c r="M2" s="6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6" t="s">
        <v>24</v>
      </c>
      <c r="T2" s="6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6" t="s">
        <v>24</v>
      </c>
      <c r="AA2" s="6" t="s">
        <v>18</v>
      </c>
      <c r="AB2" s="3" t="s">
        <v>19</v>
      </c>
      <c r="AC2" s="3" t="s">
        <v>20</v>
      </c>
      <c r="AD2" s="3" t="s">
        <v>21</v>
      </c>
      <c r="AE2" s="3" t="s">
        <v>22</v>
      </c>
      <c r="AF2" s="15" t="s">
        <v>23</v>
      </c>
      <c r="AG2" s="31"/>
    </row>
    <row r="3" spans="1:33" x14ac:dyDescent="0.25">
      <c r="A3" s="23" t="s">
        <v>0</v>
      </c>
      <c r="B3" s="14" t="s">
        <v>30</v>
      </c>
      <c r="C3" s="3" t="s">
        <v>31</v>
      </c>
      <c r="D3" s="18"/>
      <c r="E3" s="8"/>
      <c r="F3" s="8"/>
      <c r="G3" s="7"/>
      <c r="H3" s="7"/>
      <c r="I3" s="7">
        <f>50000+10000+3200</f>
        <v>63200</v>
      </c>
      <c r="J3" s="7"/>
      <c r="K3" s="7"/>
      <c r="L3" s="8"/>
      <c r="M3" s="8"/>
      <c r="N3" s="7"/>
      <c r="O3" s="7">
        <f>20486+20520</f>
        <v>41006</v>
      </c>
      <c r="P3" s="7"/>
      <c r="Q3" s="7"/>
      <c r="R3" s="7"/>
      <c r="S3" s="8"/>
      <c r="T3" s="8"/>
      <c r="U3" s="7"/>
      <c r="V3" s="7"/>
      <c r="W3" s="7">
        <v>30000</v>
      </c>
      <c r="X3" s="7"/>
      <c r="Y3" s="7"/>
      <c r="Z3" s="8"/>
      <c r="AA3" s="8"/>
      <c r="AB3" s="7"/>
      <c r="AC3" s="7"/>
      <c r="AD3" s="7"/>
      <c r="AE3" s="7"/>
      <c r="AF3" s="8"/>
      <c r="AG3" s="7">
        <f t="shared" ref="AG3:AG29" si="0">SUM(E3:AF3)</f>
        <v>134206</v>
      </c>
    </row>
    <row r="4" spans="1:33" x14ac:dyDescent="0.25">
      <c r="A4" s="24"/>
      <c r="B4" s="3" t="s">
        <v>12</v>
      </c>
      <c r="C4" s="3" t="s">
        <v>25</v>
      </c>
      <c r="D4" s="7">
        <v>53022</v>
      </c>
      <c r="E4" s="8">
        <f>D4+E3-E5</f>
        <v>53022</v>
      </c>
      <c r="F4" s="8">
        <f t="shared" ref="F4:AF4" si="1">E4+F3-F5</f>
        <v>53022</v>
      </c>
      <c r="G4" s="7">
        <f t="shared" si="1"/>
        <v>46208</v>
      </c>
      <c r="H4" s="7">
        <f t="shared" si="1"/>
        <v>37822</v>
      </c>
      <c r="I4" s="7">
        <f t="shared" si="1"/>
        <v>92698</v>
      </c>
      <c r="J4" s="7">
        <f t="shared" si="1"/>
        <v>83930</v>
      </c>
      <c r="K4" s="7">
        <f t="shared" si="1"/>
        <v>75149</v>
      </c>
      <c r="L4" s="8">
        <f t="shared" si="1"/>
        <v>66366</v>
      </c>
      <c r="M4" s="8">
        <f t="shared" si="1"/>
        <v>66366</v>
      </c>
      <c r="N4" s="7">
        <f t="shared" si="1"/>
        <v>58516</v>
      </c>
      <c r="O4" s="7">
        <f t="shared" si="1"/>
        <v>90843</v>
      </c>
      <c r="P4" s="7">
        <f t="shared" si="1"/>
        <v>82087</v>
      </c>
      <c r="Q4" s="7">
        <f t="shared" si="1"/>
        <v>73288</v>
      </c>
      <c r="R4" s="7">
        <f t="shared" si="1"/>
        <v>64595</v>
      </c>
      <c r="S4" s="8">
        <f t="shared" si="1"/>
        <v>64595</v>
      </c>
      <c r="T4" s="8">
        <f t="shared" si="1"/>
        <v>64595</v>
      </c>
      <c r="U4" s="7">
        <f t="shared" si="1"/>
        <v>55785</v>
      </c>
      <c r="V4" s="7">
        <f t="shared" si="1"/>
        <v>46999</v>
      </c>
      <c r="W4" s="7">
        <f t="shared" si="1"/>
        <v>68210</v>
      </c>
      <c r="X4" s="7">
        <f t="shared" si="1"/>
        <v>59540</v>
      </c>
      <c r="Y4" s="7">
        <f t="shared" si="1"/>
        <v>51291</v>
      </c>
      <c r="Z4" s="8">
        <f t="shared" si="1"/>
        <v>51291</v>
      </c>
      <c r="AA4" s="8">
        <f t="shared" si="1"/>
        <v>51291</v>
      </c>
      <c r="AB4" s="7">
        <f t="shared" si="1"/>
        <v>43598</v>
      </c>
      <c r="AC4" s="7">
        <f t="shared" si="1"/>
        <v>35836</v>
      </c>
      <c r="AD4" s="7">
        <f t="shared" si="1"/>
        <v>28044</v>
      </c>
      <c r="AE4" s="7">
        <f t="shared" si="1"/>
        <v>20245</v>
      </c>
      <c r="AF4" s="8">
        <f t="shared" si="1"/>
        <v>20245</v>
      </c>
      <c r="AG4" s="7">
        <f t="shared" si="0"/>
        <v>1605477</v>
      </c>
    </row>
    <row r="5" spans="1:33" x14ac:dyDescent="0.25">
      <c r="A5" s="24"/>
      <c r="B5" s="3" t="s">
        <v>8</v>
      </c>
      <c r="C5" s="3" t="s">
        <v>26</v>
      </c>
      <c r="D5" s="7"/>
      <c r="E5" s="8"/>
      <c r="F5" s="8"/>
      <c r="G5" s="7">
        <v>6814</v>
      </c>
      <c r="H5" s="7">
        <v>8386</v>
      </c>
      <c r="I5" s="7">
        <v>8324</v>
      </c>
      <c r="J5" s="7">
        <v>8768</v>
      </c>
      <c r="K5" s="7">
        <v>8781</v>
      </c>
      <c r="L5" s="8">
        <v>8783</v>
      </c>
      <c r="M5" s="8"/>
      <c r="N5" s="7">
        <v>7850</v>
      </c>
      <c r="O5" s="7">
        <v>8679</v>
      </c>
      <c r="P5" s="7">
        <v>8756</v>
      </c>
      <c r="Q5" s="7">
        <v>8799</v>
      </c>
      <c r="R5" s="7">
        <v>8693</v>
      </c>
      <c r="S5" s="8"/>
      <c r="T5" s="8"/>
      <c r="U5" s="7">
        <v>8810</v>
      </c>
      <c r="V5" s="7">
        <v>8786</v>
      </c>
      <c r="W5" s="7">
        <v>8789</v>
      </c>
      <c r="X5" s="7">
        <v>8670</v>
      </c>
      <c r="Y5" s="7">
        <v>8249</v>
      </c>
      <c r="Z5" s="8"/>
      <c r="AA5" s="8"/>
      <c r="AB5" s="7">
        <v>7693</v>
      </c>
      <c r="AC5" s="7">
        <v>7762</v>
      </c>
      <c r="AD5" s="7">
        <v>7792</v>
      </c>
      <c r="AE5" s="7">
        <v>7799</v>
      </c>
      <c r="AF5" s="8"/>
      <c r="AG5" s="7">
        <f t="shared" si="0"/>
        <v>166983</v>
      </c>
    </row>
    <row r="6" spans="1:33" x14ac:dyDescent="0.25">
      <c r="A6" s="24"/>
      <c r="B6" s="3" t="s">
        <v>9</v>
      </c>
      <c r="C6" s="3" t="s">
        <v>32</v>
      </c>
      <c r="D6" s="7"/>
      <c r="E6" s="8"/>
      <c r="F6" s="8"/>
      <c r="G6" s="7"/>
      <c r="H6" s="7"/>
      <c r="I6" s="7"/>
      <c r="J6" s="7"/>
      <c r="K6" s="7"/>
      <c r="L6" s="8"/>
      <c r="M6" s="8"/>
      <c r="N6" s="7"/>
      <c r="O6" s="7"/>
      <c r="P6" s="7"/>
      <c r="Q6" s="7"/>
      <c r="R6" s="7"/>
      <c r="S6" s="8"/>
      <c r="T6" s="8"/>
      <c r="U6" s="7"/>
      <c r="V6" s="7"/>
      <c r="W6" s="7"/>
      <c r="X6" s="7"/>
      <c r="Y6" s="7"/>
      <c r="Z6" s="8"/>
      <c r="AA6" s="8"/>
      <c r="AB6" s="7"/>
      <c r="AC6" s="7"/>
      <c r="AD6" s="7"/>
      <c r="AE6" s="7"/>
      <c r="AF6" s="8"/>
      <c r="AG6" s="7">
        <f t="shared" si="0"/>
        <v>0</v>
      </c>
    </row>
    <row r="7" spans="1:33" x14ac:dyDescent="0.25">
      <c r="A7" s="24"/>
      <c r="B7" s="3" t="s">
        <v>10</v>
      </c>
      <c r="C7" s="3" t="s">
        <v>28</v>
      </c>
      <c r="D7" s="7">
        <v>56773</v>
      </c>
      <c r="E7" s="8">
        <f t="shared" ref="E7:AF7" si="2">D7+E5-E6-E8</f>
        <v>56773</v>
      </c>
      <c r="F7" s="8">
        <f t="shared" si="2"/>
        <v>56773</v>
      </c>
      <c r="G7" s="7">
        <f t="shared" si="2"/>
        <v>63587</v>
      </c>
      <c r="H7" s="7">
        <f t="shared" si="2"/>
        <v>71973</v>
      </c>
      <c r="I7" s="7">
        <f t="shared" si="2"/>
        <v>18941</v>
      </c>
      <c r="J7" s="7">
        <f t="shared" si="2"/>
        <v>27709</v>
      </c>
      <c r="K7" s="7">
        <f t="shared" si="2"/>
        <v>36490</v>
      </c>
      <c r="L7" s="8">
        <f t="shared" si="2"/>
        <v>45273</v>
      </c>
      <c r="M7" s="8">
        <f t="shared" si="2"/>
        <v>45273</v>
      </c>
      <c r="N7" s="7">
        <f t="shared" si="2"/>
        <v>53123</v>
      </c>
      <c r="O7" s="7">
        <f t="shared" si="2"/>
        <v>23302</v>
      </c>
      <c r="P7" s="7">
        <f t="shared" si="2"/>
        <v>32058</v>
      </c>
      <c r="Q7" s="7">
        <f t="shared" si="2"/>
        <v>40857</v>
      </c>
      <c r="R7" s="7">
        <f t="shared" si="2"/>
        <v>49550</v>
      </c>
      <c r="S7" s="8">
        <f t="shared" si="2"/>
        <v>49550</v>
      </c>
      <c r="T7" s="8">
        <f t="shared" si="2"/>
        <v>49550</v>
      </c>
      <c r="U7" s="7">
        <f t="shared" si="2"/>
        <v>58360</v>
      </c>
      <c r="V7" s="7">
        <f t="shared" si="2"/>
        <v>67146</v>
      </c>
      <c r="W7" s="7">
        <f t="shared" si="2"/>
        <v>31935</v>
      </c>
      <c r="X7" s="7">
        <f t="shared" si="2"/>
        <v>40605</v>
      </c>
      <c r="Y7" s="7">
        <f t="shared" si="2"/>
        <v>48854</v>
      </c>
      <c r="Z7" s="8">
        <f t="shared" si="2"/>
        <v>48854</v>
      </c>
      <c r="AA7" s="8">
        <f t="shared" si="2"/>
        <v>48854</v>
      </c>
      <c r="AB7" s="7">
        <f t="shared" si="2"/>
        <v>56547</v>
      </c>
      <c r="AC7" s="7">
        <f t="shared" si="2"/>
        <v>64309</v>
      </c>
      <c r="AD7" s="7">
        <f t="shared" si="2"/>
        <v>72101</v>
      </c>
      <c r="AE7" s="7">
        <f t="shared" si="2"/>
        <v>79900</v>
      </c>
      <c r="AF7" s="8">
        <f t="shared" si="2"/>
        <v>79900</v>
      </c>
      <c r="AG7" s="7">
        <f t="shared" si="0"/>
        <v>1418147</v>
      </c>
    </row>
    <row r="8" spans="1:33" x14ac:dyDescent="0.25">
      <c r="A8" s="25"/>
      <c r="B8" s="3" t="s">
        <v>13</v>
      </c>
      <c r="C8" s="3" t="s">
        <v>29</v>
      </c>
      <c r="D8" s="7"/>
      <c r="E8" s="8"/>
      <c r="F8" s="8"/>
      <c r="G8" s="7"/>
      <c r="H8" s="7"/>
      <c r="I8" s="7">
        <f>60500+856</f>
        <v>61356</v>
      </c>
      <c r="J8" s="7"/>
      <c r="K8" s="7"/>
      <c r="L8" s="8"/>
      <c r="M8" s="8"/>
      <c r="N8" s="7"/>
      <c r="O8" s="7">
        <v>38500</v>
      </c>
      <c r="P8" s="7"/>
      <c r="Q8" s="7"/>
      <c r="R8" s="7"/>
      <c r="S8" s="8"/>
      <c r="T8" s="8"/>
      <c r="U8" s="7"/>
      <c r="V8" s="7"/>
      <c r="W8" s="7">
        <v>44000</v>
      </c>
      <c r="X8" s="7"/>
      <c r="Y8" s="7"/>
      <c r="Z8" s="8"/>
      <c r="AA8" s="8"/>
      <c r="AB8" s="7"/>
      <c r="AC8" s="7"/>
      <c r="AD8" s="7"/>
      <c r="AE8" s="7"/>
      <c r="AF8" s="8"/>
      <c r="AG8" s="7">
        <f t="shared" si="0"/>
        <v>143856</v>
      </c>
    </row>
    <row r="9" spans="1:33" x14ac:dyDescent="0.25">
      <c r="A9" s="23" t="s">
        <v>3</v>
      </c>
      <c r="B9" s="14" t="s">
        <v>30</v>
      </c>
      <c r="C9" s="3" t="s">
        <v>31</v>
      </c>
      <c r="D9" s="7"/>
      <c r="E9" s="8"/>
      <c r="F9" s="8"/>
      <c r="G9" s="7"/>
      <c r="H9" s="7"/>
      <c r="I9" s="7"/>
      <c r="J9" s="7"/>
      <c r="K9" s="7"/>
      <c r="L9" s="8"/>
      <c r="M9" s="8"/>
      <c r="N9" s="7"/>
      <c r="O9" s="7">
        <v>4200</v>
      </c>
      <c r="P9" s="7"/>
      <c r="Q9" s="7"/>
      <c r="R9" s="7"/>
      <c r="S9" s="8"/>
      <c r="T9" s="8"/>
      <c r="U9" s="7"/>
      <c r="V9" s="7"/>
      <c r="W9" s="7">
        <v>23518</v>
      </c>
      <c r="X9" s="7"/>
      <c r="Y9" s="7"/>
      <c r="Z9" s="8"/>
      <c r="AA9" s="8"/>
      <c r="AB9" s="7"/>
      <c r="AC9" s="7"/>
      <c r="AD9" s="7"/>
      <c r="AE9" s="7"/>
      <c r="AF9" s="8"/>
      <c r="AG9" s="7">
        <f t="shared" si="0"/>
        <v>27718</v>
      </c>
    </row>
    <row r="10" spans="1:33" x14ac:dyDescent="0.25">
      <c r="A10" s="24"/>
      <c r="B10" s="3" t="s">
        <v>12</v>
      </c>
      <c r="C10" s="3" t="s">
        <v>25</v>
      </c>
      <c r="D10" s="7">
        <f>24193-12013-1304</f>
        <v>10876</v>
      </c>
      <c r="E10" s="8">
        <f>D10+E9-E11</f>
        <v>10876</v>
      </c>
      <c r="F10" s="8">
        <f t="shared" ref="F10:AF10" si="3">E10+F9-F11</f>
        <v>10876</v>
      </c>
      <c r="G10" s="7">
        <f t="shared" si="3"/>
        <v>6684</v>
      </c>
      <c r="H10" s="7">
        <f t="shared" si="3"/>
        <v>6400</v>
      </c>
      <c r="I10" s="7">
        <f t="shared" si="3"/>
        <v>6400</v>
      </c>
      <c r="J10" s="7">
        <f t="shared" si="3"/>
        <v>6400</v>
      </c>
      <c r="K10" s="7">
        <f t="shared" si="3"/>
        <v>3132</v>
      </c>
      <c r="L10" s="8">
        <f t="shared" si="3"/>
        <v>3132</v>
      </c>
      <c r="M10" s="8">
        <f t="shared" si="3"/>
        <v>3132</v>
      </c>
      <c r="N10" s="7">
        <v>0</v>
      </c>
      <c r="O10" s="7">
        <f t="shared" si="3"/>
        <v>4118</v>
      </c>
      <c r="P10" s="7">
        <f t="shared" si="3"/>
        <v>4118</v>
      </c>
      <c r="Q10" s="7">
        <f t="shared" si="3"/>
        <v>4118</v>
      </c>
      <c r="R10" s="7">
        <f t="shared" si="3"/>
        <v>4118</v>
      </c>
      <c r="S10" s="8">
        <f t="shared" si="3"/>
        <v>4118</v>
      </c>
      <c r="T10" s="8">
        <f t="shared" si="3"/>
        <v>4118</v>
      </c>
      <c r="U10" s="7">
        <f t="shared" si="3"/>
        <v>3993</v>
      </c>
      <c r="V10" s="7">
        <f t="shared" si="3"/>
        <v>1939</v>
      </c>
      <c r="W10" s="7">
        <f t="shared" si="3"/>
        <v>20790</v>
      </c>
      <c r="X10" s="7">
        <f t="shared" si="3"/>
        <v>14391</v>
      </c>
      <c r="Y10" s="7">
        <f t="shared" si="3"/>
        <v>8947</v>
      </c>
      <c r="Z10" s="8">
        <f t="shared" si="3"/>
        <v>8947</v>
      </c>
      <c r="AA10" s="8">
        <f t="shared" si="3"/>
        <v>8947</v>
      </c>
      <c r="AB10" s="7">
        <f t="shared" si="3"/>
        <v>6961</v>
      </c>
      <c r="AC10" s="7">
        <f t="shared" si="3"/>
        <v>5010</v>
      </c>
      <c r="AD10" s="7">
        <f t="shared" si="3"/>
        <v>3056</v>
      </c>
      <c r="AE10" s="7">
        <f t="shared" si="3"/>
        <v>1089</v>
      </c>
      <c r="AF10" s="8">
        <f t="shared" si="3"/>
        <v>1089</v>
      </c>
      <c r="AG10" s="7">
        <f t="shared" si="0"/>
        <v>166899</v>
      </c>
    </row>
    <row r="11" spans="1:33" x14ac:dyDescent="0.25">
      <c r="A11" s="24"/>
      <c r="B11" s="3" t="s">
        <v>8</v>
      </c>
      <c r="C11" s="3" t="s">
        <v>26</v>
      </c>
      <c r="D11" s="7"/>
      <c r="E11" s="8"/>
      <c r="F11" s="8"/>
      <c r="G11" s="7">
        <v>4192</v>
      </c>
      <c r="H11" s="7">
        <v>284</v>
      </c>
      <c r="I11" s="7"/>
      <c r="J11" s="7"/>
      <c r="K11" s="7">
        <v>3268</v>
      </c>
      <c r="L11" s="8"/>
      <c r="M11" s="8"/>
      <c r="N11" s="7">
        <v>4153</v>
      </c>
      <c r="O11" s="7">
        <v>82</v>
      </c>
      <c r="P11" s="7"/>
      <c r="Q11" s="7"/>
      <c r="R11" s="7"/>
      <c r="S11" s="8"/>
      <c r="T11" s="8"/>
      <c r="U11" s="7">
        <v>125</v>
      </c>
      <c r="V11" s="7">
        <v>2054</v>
      </c>
      <c r="W11" s="7">
        <v>4667</v>
      </c>
      <c r="X11" s="7">
        <v>6399</v>
      </c>
      <c r="Y11" s="7">
        <v>5444</v>
      </c>
      <c r="Z11" s="8"/>
      <c r="AA11" s="8"/>
      <c r="AB11" s="7">
        <v>1986</v>
      </c>
      <c r="AC11" s="7">
        <v>1951</v>
      </c>
      <c r="AD11" s="7">
        <v>1954</v>
      </c>
      <c r="AE11" s="7">
        <v>1967</v>
      </c>
      <c r="AF11" s="8"/>
      <c r="AG11" s="7">
        <f t="shared" si="0"/>
        <v>38526</v>
      </c>
    </row>
    <row r="12" spans="1:33" x14ac:dyDescent="0.25">
      <c r="A12" s="24"/>
      <c r="B12" s="3" t="s">
        <v>9</v>
      </c>
      <c r="C12" s="3" t="s">
        <v>32</v>
      </c>
      <c r="D12" s="7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8"/>
      <c r="AG12" s="7">
        <f t="shared" si="0"/>
        <v>0</v>
      </c>
    </row>
    <row r="13" spans="1:33" x14ac:dyDescent="0.25">
      <c r="A13" s="24"/>
      <c r="B13" s="3" t="s">
        <v>10</v>
      </c>
      <c r="C13" s="3" t="s">
        <v>28</v>
      </c>
      <c r="D13" s="7">
        <f>13493+12013</f>
        <v>25506</v>
      </c>
      <c r="E13" s="8">
        <f t="shared" ref="E13:AF13" si="4">D13+E11-E12-E14</f>
        <v>25506</v>
      </c>
      <c r="F13" s="8">
        <f t="shared" si="4"/>
        <v>25506</v>
      </c>
      <c r="G13" s="7">
        <f t="shared" si="4"/>
        <v>29698</v>
      </c>
      <c r="H13" s="7">
        <f t="shared" si="4"/>
        <v>29982</v>
      </c>
      <c r="I13" s="7">
        <f t="shared" si="4"/>
        <v>22982</v>
      </c>
      <c r="J13" s="7">
        <f t="shared" si="4"/>
        <v>22982</v>
      </c>
      <c r="K13" s="7">
        <f t="shared" si="4"/>
        <v>26250</v>
      </c>
      <c r="L13" s="8">
        <f t="shared" si="4"/>
        <v>26250</v>
      </c>
      <c r="M13" s="8">
        <f t="shared" si="4"/>
        <v>26250</v>
      </c>
      <c r="N13" s="7">
        <v>29140</v>
      </c>
      <c r="O13" s="7">
        <f t="shared" si="4"/>
        <v>29222</v>
      </c>
      <c r="P13" s="7">
        <f t="shared" si="4"/>
        <v>29222</v>
      </c>
      <c r="Q13" s="7">
        <f t="shared" si="4"/>
        <v>29222</v>
      </c>
      <c r="R13" s="7">
        <f t="shared" si="4"/>
        <v>29222</v>
      </c>
      <c r="S13" s="8">
        <f t="shared" si="4"/>
        <v>29222</v>
      </c>
      <c r="T13" s="8">
        <f t="shared" si="4"/>
        <v>29222</v>
      </c>
      <c r="U13" s="7">
        <f t="shared" si="4"/>
        <v>29347</v>
      </c>
      <c r="V13" s="7">
        <f t="shared" si="4"/>
        <v>31401</v>
      </c>
      <c r="W13" s="7">
        <f t="shared" si="4"/>
        <v>8068</v>
      </c>
      <c r="X13" s="7">
        <f t="shared" si="4"/>
        <v>14467</v>
      </c>
      <c r="Y13" s="7">
        <f t="shared" si="4"/>
        <v>19911</v>
      </c>
      <c r="Z13" s="8">
        <f t="shared" si="4"/>
        <v>19911</v>
      </c>
      <c r="AA13" s="8">
        <f t="shared" si="4"/>
        <v>19911</v>
      </c>
      <c r="AB13" s="7">
        <f t="shared" si="4"/>
        <v>21897</v>
      </c>
      <c r="AC13" s="7">
        <f t="shared" si="4"/>
        <v>23848</v>
      </c>
      <c r="AD13" s="7">
        <f t="shared" si="4"/>
        <v>25802</v>
      </c>
      <c r="AE13" s="7">
        <f t="shared" si="4"/>
        <v>27769</v>
      </c>
      <c r="AF13" s="8">
        <f t="shared" si="4"/>
        <v>27769</v>
      </c>
      <c r="AG13" s="7">
        <f t="shared" si="0"/>
        <v>709979</v>
      </c>
    </row>
    <row r="14" spans="1:33" x14ac:dyDescent="0.25">
      <c r="A14" s="25"/>
      <c r="B14" s="3" t="s">
        <v>13</v>
      </c>
      <c r="C14" s="3" t="s">
        <v>29</v>
      </c>
      <c r="D14" s="7"/>
      <c r="E14" s="8"/>
      <c r="F14" s="8"/>
      <c r="G14" s="7"/>
      <c r="H14" s="7"/>
      <c r="I14" s="7">
        <v>7000</v>
      </c>
      <c r="J14" s="7"/>
      <c r="K14" s="7"/>
      <c r="L14" s="8"/>
      <c r="M14" s="8"/>
      <c r="N14" s="7"/>
      <c r="O14" s="7"/>
      <c r="P14" s="7"/>
      <c r="Q14" s="7"/>
      <c r="R14" s="7"/>
      <c r="S14" s="8"/>
      <c r="T14" s="8"/>
      <c r="U14" s="7"/>
      <c r="V14" s="7"/>
      <c r="W14" s="7">
        <v>28000</v>
      </c>
      <c r="X14" s="7"/>
      <c r="Y14" s="7"/>
      <c r="Z14" s="8"/>
      <c r="AA14" s="8"/>
      <c r="AB14" s="7"/>
      <c r="AC14" s="7"/>
      <c r="AD14" s="7"/>
      <c r="AE14" s="7"/>
      <c r="AF14" s="8"/>
      <c r="AG14" s="7">
        <f t="shared" si="0"/>
        <v>35000</v>
      </c>
    </row>
    <row r="15" spans="1:33" x14ac:dyDescent="0.25">
      <c r="A15" s="23" t="s">
        <v>2</v>
      </c>
      <c r="B15" s="14" t="s">
        <v>30</v>
      </c>
      <c r="C15" s="3" t="s">
        <v>31</v>
      </c>
      <c r="D15" s="7"/>
      <c r="E15" s="8"/>
      <c r="F15" s="8"/>
      <c r="G15" s="7"/>
      <c r="H15" s="7"/>
      <c r="I15" s="7">
        <v>9526</v>
      </c>
      <c r="J15" s="7"/>
      <c r="K15" s="7"/>
      <c r="L15" s="8"/>
      <c r="M15" s="8"/>
      <c r="N15" s="7"/>
      <c r="O15" s="7">
        <v>603</v>
      </c>
      <c r="P15" s="7"/>
      <c r="Q15" s="7"/>
      <c r="R15" s="7"/>
      <c r="S15" s="8"/>
      <c r="T15" s="8"/>
      <c r="U15" s="7"/>
      <c r="V15" s="7"/>
      <c r="W15" s="7"/>
      <c r="X15" s="7"/>
      <c r="Y15" s="7"/>
      <c r="Z15" s="8"/>
      <c r="AA15" s="8"/>
      <c r="AB15" s="7"/>
      <c r="AC15" s="7"/>
      <c r="AD15" s="7"/>
      <c r="AE15" s="7"/>
      <c r="AF15" s="8"/>
      <c r="AG15" s="7">
        <f t="shared" si="0"/>
        <v>10129</v>
      </c>
    </row>
    <row r="16" spans="1:33" x14ac:dyDescent="0.25">
      <c r="A16" s="24"/>
      <c r="B16" s="3" t="s">
        <v>12</v>
      </c>
      <c r="C16" s="3" t="s">
        <v>25</v>
      </c>
      <c r="D16" s="7">
        <v>7914</v>
      </c>
      <c r="E16" s="8">
        <f>D16+E15-E17</f>
        <v>7914</v>
      </c>
      <c r="F16" s="8">
        <f t="shared" ref="F16:AF16" si="5">E16+F15-F17</f>
        <v>7914</v>
      </c>
      <c r="G16" s="7">
        <f t="shared" si="5"/>
        <v>6411</v>
      </c>
      <c r="H16" s="7">
        <f t="shared" si="5"/>
        <v>4935</v>
      </c>
      <c r="I16" s="7">
        <f t="shared" si="5"/>
        <v>13131</v>
      </c>
      <c r="J16" s="7">
        <f t="shared" si="5"/>
        <v>11603</v>
      </c>
      <c r="K16" s="7">
        <f t="shared" si="5"/>
        <v>10274</v>
      </c>
      <c r="L16" s="8">
        <f t="shared" si="5"/>
        <v>8751</v>
      </c>
      <c r="M16" s="8">
        <f t="shared" si="5"/>
        <v>8751</v>
      </c>
      <c r="N16" s="7">
        <f t="shared" si="5"/>
        <v>7278</v>
      </c>
      <c r="O16" s="7">
        <f t="shared" si="5"/>
        <v>6361</v>
      </c>
      <c r="P16" s="7">
        <f t="shared" si="5"/>
        <v>4850</v>
      </c>
      <c r="Q16" s="7">
        <f t="shared" si="5"/>
        <v>3346</v>
      </c>
      <c r="R16" s="7">
        <f t="shared" si="5"/>
        <v>1960</v>
      </c>
      <c r="S16" s="8">
        <f t="shared" si="5"/>
        <v>1960</v>
      </c>
      <c r="T16" s="8">
        <f t="shared" si="5"/>
        <v>1960</v>
      </c>
      <c r="U16" s="7">
        <f t="shared" si="5"/>
        <v>543</v>
      </c>
      <c r="V16" s="7">
        <f t="shared" si="5"/>
        <v>543</v>
      </c>
      <c r="W16" s="7">
        <v>0</v>
      </c>
      <c r="X16" s="7">
        <f t="shared" si="5"/>
        <v>0</v>
      </c>
      <c r="Y16" s="7">
        <f t="shared" si="5"/>
        <v>0</v>
      </c>
      <c r="Z16" s="8">
        <f t="shared" si="5"/>
        <v>0</v>
      </c>
      <c r="AA16" s="8">
        <f t="shared" si="5"/>
        <v>0</v>
      </c>
      <c r="AB16" s="7">
        <f t="shared" si="5"/>
        <v>0</v>
      </c>
      <c r="AC16" s="7">
        <f t="shared" si="5"/>
        <v>0</v>
      </c>
      <c r="AD16" s="7">
        <f t="shared" si="5"/>
        <v>0</v>
      </c>
      <c r="AE16" s="7">
        <f t="shared" si="5"/>
        <v>0</v>
      </c>
      <c r="AF16" s="8">
        <f t="shared" si="5"/>
        <v>0</v>
      </c>
      <c r="AG16" s="7">
        <f t="shared" si="0"/>
        <v>108485</v>
      </c>
    </row>
    <row r="17" spans="1:33" x14ac:dyDescent="0.25">
      <c r="A17" s="24"/>
      <c r="B17" s="3" t="s">
        <v>8</v>
      </c>
      <c r="C17" s="3" t="s">
        <v>26</v>
      </c>
      <c r="D17" s="7"/>
      <c r="E17" s="8"/>
      <c r="F17" s="8"/>
      <c r="G17" s="7">
        <v>1503</v>
      </c>
      <c r="H17" s="7">
        <v>1476</v>
      </c>
      <c r="I17" s="7">
        <v>1330</v>
      </c>
      <c r="J17" s="7">
        <v>1528</v>
      </c>
      <c r="K17" s="7">
        <v>1329</v>
      </c>
      <c r="L17" s="8">
        <v>1523</v>
      </c>
      <c r="M17" s="8"/>
      <c r="N17" s="7">
        <v>1473</v>
      </c>
      <c r="O17" s="7">
        <v>1520</v>
      </c>
      <c r="P17" s="7">
        <v>1511</v>
      </c>
      <c r="Q17" s="7">
        <v>1504</v>
      </c>
      <c r="R17" s="7">
        <v>1386</v>
      </c>
      <c r="S17" s="8"/>
      <c r="T17" s="8"/>
      <c r="U17" s="7">
        <v>1417</v>
      </c>
      <c r="V17" s="7"/>
      <c r="W17" s="7"/>
      <c r="X17" s="7"/>
      <c r="Y17" s="7"/>
      <c r="Z17" s="8"/>
      <c r="AA17" s="8"/>
      <c r="AB17" s="7"/>
      <c r="AC17" s="7"/>
      <c r="AD17" s="7"/>
      <c r="AE17" s="7"/>
      <c r="AF17" s="8"/>
      <c r="AG17" s="7">
        <f t="shared" si="0"/>
        <v>17500</v>
      </c>
    </row>
    <row r="18" spans="1:33" x14ac:dyDescent="0.25">
      <c r="A18" s="24"/>
      <c r="B18" s="3" t="s">
        <v>9</v>
      </c>
      <c r="C18" s="3" t="s">
        <v>32</v>
      </c>
      <c r="D18" s="7"/>
      <c r="E18" s="8"/>
      <c r="F18" s="8"/>
      <c r="G18" s="7"/>
      <c r="H18" s="7"/>
      <c r="I18" s="7"/>
      <c r="J18" s="7"/>
      <c r="K18" s="7"/>
      <c r="L18" s="8"/>
      <c r="M18" s="8"/>
      <c r="N18" s="7"/>
      <c r="O18" s="7"/>
      <c r="P18" s="7"/>
      <c r="Q18" s="7"/>
      <c r="R18" s="7"/>
      <c r="S18" s="8"/>
      <c r="T18" s="8"/>
      <c r="U18" s="7"/>
      <c r="V18" s="7"/>
      <c r="W18" s="7"/>
      <c r="X18" s="7"/>
      <c r="Y18" s="7"/>
      <c r="Z18" s="8"/>
      <c r="AA18" s="8"/>
      <c r="AB18" s="7"/>
      <c r="AC18" s="7"/>
      <c r="AD18" s="7"/>
      <c r="AE18" s="7"/>
      <c r="AF18" s="8"/>
      <c r="AG18" s="7">
        <f t="shared" si="0"/>
        <v>0</v>
      </c>
    </row>
    <row r="19" spans="1:33" x14ac:dyDescent="0.25">
      <c r="A19" s="24"/>
      <c r="B19" s="3" t="s">
        <v>10</v>
      </c>
      <c r="C19" s="3" t="s">
        <v>28</v>
      </c>
      <c r="D19" s="7">
        <v>15692</v>
      </c>
      <c r="E19" s="8">
        <f t="shared" ref="E19:AF19" si="6">D19+E17-E18-E20</f>
        <v>15692</v>
      </c>
      <c r="F19" s="8">
        <f t="shared" si="6"/>
        <v>15692</v>
      </c>
      <c r="G19" s="7">
        <f t="shared" si="6"/>
        <v>17195</v>
      </c>
      <c r="H19" s="7">
        <f t="shared" si="6"/>
        <v>18671</v>
      </c>
      <c r="I19" s="7">
        <f t="shared" si="6"/>
        <v>6001</v>
      </c>
      <c r="J19" s="7">
        <f t="shared" si="6"/>
        <v>7529</v>
      </c>
      <c r="K19" s="7">
        <f t="shared" si="6"/>
        <v>8858</v>
      </c>
      <c r="L19" s="8">
        <f t="shared" si="6"/>
        <v>10381</v>
      </c>
      <c r="M19" s="8">
        <f t="shared" si="6"/>
        <v>10381</v>
      </c>
      <c r="N19" s="7">
        <f t="shared" si="6"/>
        <v>11854</v>
      </c>
      <c r="O19" s="7">
        <f t="shared" si="6"/>
        <v>13374</v>
      </c>
      <c r="P19" s="7">
        <f t="shared" si="6"/>
        <v>14885</v>
      </c>
      <c r="Q19" s="7">
        <f t="shared" si="6"/>
        <v>16389</v>
      </c>
      <c r="R19" s="7">
        <f t="shared" si="6"/>
        <v>17775</v>
      </c>
      <c r="S19" s="8">
        <f t="shared" si="6"/>
        <v>17775</v>
      </c>
      <c r="T19" s="8">
        <f t="shared" si="6"/>
        <v>17775</v>
      </c>
      <c r="U19" s="7">
        <f t="shared" si="6"/>
        <v>19192</v>
      </c>
      <c r="V19" s="7">
        <f t="shared" si="6"/>
        <v>19192</v>
      </c>
      <c r="W19" s="7">
        <v>2356</v>
      </c>
      <c r="X19" s="7">
        <f t="shared" si="6"/>
        <v>2356</v>
      </c>
      <c r="Y19" s="7">
        <f t="shared" si="6"/>
        <v>2356</v>
      </c>
      <c r="Z19" s="8">
        <f t="shared" si="6"/>
        <v>2356</v>
      </c>
      <c r="AA19" s="8">
        <f t="shared" si="6"/>
        <v>2356</v>
      </c>
      <c r="AB19" s="7">
        <f t="shared" si="6"/>
        <v>2356</v>
      </c>
      <c r="AC19" s="7">
        <f t="shared" si="6"/>
        <v>2356</v>
      </c>
      <c r="AD19" s="7">
        <f t="shared" si="6"/>
        <v>2356</v>
      </c>
      <c r="AE19" s="7">
        <f t="shared" si="6"/>
        <v>2356</v>
      </c>
      <c r="AF19" s="8">
        <f t="shared" si="6"/>
        <v>2356</v>
      </c>
      <c r="AG19" s="7">
        <f t="shared" si="0"/>
        <v>282171</v>
      </c>
    </row>
    <row r="20" spans="1:33" x14ac:dyDescent="0.25">
      <c r="A20" s="25"/>
      <c r="B20" s="3" t="s">
        <v>13</v>
      </c>
      <c r="C20" s="3" t="s">
        <v>29</v>
      </c>
      <c r="D20" s="7"/>
      <c r="E20" s="8"/>
      <c r="F20" s="8"/>
      <c r="G20" s="7"/>
      <c r="H20" s="7"/>
      <c r="I20" s="7">
        <v>14000</v>
      </c>
      <c r="J20" s="7"/>
      <c r="K20" s="7"/>
      <c r="L20" s="8"/>
      <c r="M20" s="8"/>
      <c r="N20" s="7"/>
      <c r="O20" s="7"/>
      <c r="P20" s="7"/>
      <c r="Q20" s="7"/>
      <c r="R20" s="7"/>
      <c r="S20" s="8"/>
      <c r="T20" s="8"/>
      <c r="U20" s="7"/>
      <c r="V20" s="7"/>
      <c r="W20" s="7">
        <v>17500</v>
      </c>
      <c r="X20" s="7"/>
      <c r="Y20" s="7"/>
      <c r="Z20" s="8"/>
      <c r="AA20" s="8"/>
      <c r="AB20" s="7"/>
      <c r="AC20" s="7"/>
      <c r="AD20" s="7"/>
      <c r="AE20" s="7"/>
      <c r="AF20" s="8"/>
      <c r="AG20" s="7">
        <f t="shared" si="0"/>
        <v>31500</v>
      </c>
    </row>
    <row r="21" spans="1:33" hidden="1" x14ac:dyDescent="0.25">
      <c r="A21" s="23" t="s">
        <v>1</v>
      </c>
      <c r="B21" s="3" t="s">
        <v>7</v>
      </c>
      <c r="C21" s="3"/>
      <c r="D21" s="7"/>
      <c r="E21" s="8"/>
      <c r="F21" s="8"/>
      <c r="G21" s="7"/>
      <c r="H21" s="7"/>
      <c r="I21" s="7"/>
      <c r="J21" s="7"/>
      <c r="K21" s="7"/>
      <c r="L21" s="8"/>
      <c r="M21" s="8"/>
      <c r="N21" s="7"/>
      <c r="O21" s="7"/>
      <c r="P21" s="7"/>
      <c r="Q21" s="7"/>
      <c r="R21" s="7"/>
      <c r="S21" s="8"/>
      <c r="T21" s="8"/>
      <c r="U21" s="7"/>
      <c r="V21" s="7"/>
      <c r="W21" s="7"/>
      <c r="X21" s="7"/>
      <c r="Y21" s="7"/>
      <c r="Z21" s="8"/>
      <c r="AA21" s="8"/>
      <c r="AB21" s="7"/>
      <c r="AC21" s="7"/>
      <c r="AD21" s="7"/>
      <c r="AE21" s="7"/>
      <c r="AF21" s="8"/>
      <c r="AG21" s="7">
        <f t="shared" si="0"/>
        <v>0</v>
      </c>
    </row>
    <row r="22" spans="1:33" hidden="1" x14ac:dyDescent="0.25">
      <c r="A22" s="24"/>
      <c r="B22" s="3" t="s">
        <v>11</v>
      </c>
      <c r="C22" s="3"/>
      <c r="D22" s="7"/>
      <c r="E22" s="8"/>
      <c r="F22" s="8"/>
      <c r="G22" s="7"/>
      <c r="H22" s="7"/>
      <c r="I22" s="7"/>
      <c r="J22" s="7"/>
      <c r="K22" s="7"/>
      <c r="L22" s="8"/>
      <c r="M22" s="8"/>
      <c r="N22" s="7"/>
      <c r="O22" s="7"/>
      <c r="P22" s="7"/>
      <c r="Q22" s="7"/>
      <c r="R22" s="7"/>
      <c r="S22" s="8"/>
      <c r="T22" s="8"/>
      <c r="U22" s="7"/>
      <c r="V22" s="7"/>
      <c r="W22" s="7"/>
      <c r="X22" s="7"/>
      <c r="Y22" s="7"/>
      <c r="Z22" s="8"/>
      <c r="AA22" s="8"/>
      <c r="AB22" s="7"/>
      <c r="AC22" s="7"/>
      <c r="AD22" s="7"/>
      <c r="AE22" s="7"/>
      <c r="AF22" s="8"/>
      <c r="AG22" s="7">
        <f t="shared" si="0"/>
        <v>0</v>
      </c>
    </row>
    <row r="23" spans="1:33" hidden="1" x14ac:dyDescent="0.25">
      <c r="A23" s="24"/>
      <c r="B23" s="3" t="s">
        <v>14</v>
      </c>
      <c r="C23" s="3"/>
      <c r="D23" s="7"/>
      <c r="E23" s="8"/>
      <c r="F23" s="8"/>
      <c r="G23" s="7"/>
      <c r="H23" s="7"/>
      <c r="I23" s="7"/>
      <c r="J23" s="7"/>
      <c r="K23" s="7"/>
      <c r="L23" s="8"/>
      <c r="M23" s="8"/>
      <c r="N23" s="7"/>
      <c r="O23" s="7"/>
      <c r="P23" s="7"/>
      <c r="Q23" s="7"/>
      <c r="R23" s="7"/>
      <c r="S23" s="8"/>
      <c r="T23" s="8"/>
      <c r="U23" s="7"/>
      <c r="V23" s="7"/>
      <c r="W23" s="7"/>
      <c r="X23" s="7"/>
      <c r="Y23" s="7"/>
      <c r="Z23" s="8"/>
      <c r="AA23" s="8"/>
      <c r="AB23" s="7"/>
      <c r="AC23" s="7"/>
      <c r="AD23" s="7"/>
      <c r="AE23" s="7"/>
      <c r="AF23" s="8"/>
      <c r="AG23" s="7">
        <f t="shared" si="0"/>
        <v>0</v>
      </c>
    </row>
    <row r="24" spans="1:33" hidden="1" x14ac:dyDescent="0.25">
      <c r="A24" s="24"/>
      <c r="B24" s="3" t="s">
        <v>15</v>
      </c>
      <c r="C24" s="3"/>
      <c r="D24" s="7"/>
      <c r="E24" s="8">
        <f t="shared" ref="E24:AF24" si="7">D24+E23-E25</f>
        <v>0</v>
      </c>
      <c r="F24" s="8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8">
        <f t="shared" si="7"/>
        <v>0</v>
      </c>
      <c r="M24" s="8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7">
        <f t="shared" si="7"/>
        <v>0</v>
      </c>
      <c r="S24" s="8">
        <f t="shared" si="7"/>
        <v>0</v>
      </c>
      <c r="T24" s="8">
        <f t="shared" si="7"/>
        <v>0</v>
      </c>
      <c r="U24" s="7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7">
        <f t="shared" si="7"/>
        <v>0</v>
      </c>
      <c r="Z24" s="8">
        <f t="shared" si="7"/>
        <v>0</v>
      </c>
      <c r="AA24" s="8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8">
        <f t="shared" si="7"/>
        <v>0</v>
      </c>
      <c r="AG24" s="7">
        <f t="shared" si="0"/>
        <v>0</v>
      </c>
    </row>
    <row r="25" spans="1:33" hidden="1" x14ac:dyDescent="0.25">
      <c r="A25" s="24"/>
      <c r="B25" s="3" t="s">
        <v>8</v>
      </c>
      <c r="C25" s="3"/>
      <c r="D25" s="7"/>
      <c r="E25" s="8"/>
      <c r="F25" s="8"/>
      <c r="G25" s="7"/>
      <c r="H25" s="7"/>
      <c r="I25" s="7"/>
      <c r="J25" s="7"/>
      <c r="K25" s="7"/>
      <c r="L25" s="8"/>
      <c r="M25" s="8"/>
      <c r="N25" s="7"/>
      <c r="O25" s="7"/>
      <c r="P25" s="7"/>
      <c r="Q25" s="7"/>
      <c r="R25" s="7"/>
      <c r="S25" s="8"/>
      <c r="T25" s="8"/>
      <c r="U25" s="7"/>
      <c r="V25" s="7"/>
      <c r="W25" s="7"/>
      <c r="X25" s="7"/>
      <c r="Y25" s="7"/>
      <c r="Z25" s="8"/>
      <c r="AA25" s="8"/>
      <c r="AB25" s="7"/>
      <c r="AC25" s="7"/>
      <c r="AD25" s="7"/>
      <c r="AE25" s="7"/>
      <c r="AF25" s="8"/>
      <c r="AG25" s="7">
        <f t="shared" si="0"/>
        <v>0</v>
      </c>
    </row>
    <row r="26" spans="1:33" hidden="1" x14ac:dyDescent="0.25">
      <c r="A26" s="24"/>
      <c r="B26" s="3" t="s">
        <v>9</v>
      </c>
      <c r="C26" s="3"/>
      <c r="D26" s="7"/>
      <c r="E26" s="8"/>
      <c r="F26" s="8"/>
      <c r="G26" s="7"/>
      <c r="H26" s="7"/>
      <c r="I26" s="7"/>
      <c r="J26" s="7"/>
      <c r="K26" s="7"/>
      <c r="L26" s="8"/>
      <c r="M26" s="8"/>
      <c r="N26" s="7"/>
      <c r="O26" s="7"/>
      <c r="P26" s="7"/>
      <c r="Q26" s="7"/>
      <c r="R26" s="7"/>
      <c r="S26" s="8"/>
      <c r="T26" s="8"/>
      <c r="U26" s="7"/>
      <c r="V26" s="7"/>
      <c r="W26" s="7"/>
      <c r="X26" s="7"/>
      <c r="Y26" s="7"/>
      <c r="Z26" s="8"/>
      <c r="AA26" s="8"/>
      <c r="AB26" s="7"/>
      <c r="AC26" s="7"/>
      <c r="AD26" s="7"/>
      <c r="AE26" s="7"/>
      <c r="AF26" s="8"/>
      <c r="AG26" s="7">
        <f t="shared" si="0"/>
        <v>0</v>
      </c>
    </row>
    <row r="27" spans="1:33" hidden="1" x14ac:dyDescent="0.25">
      <c r="A27" s="24"/>
      <c r="B27" s="3" t="s">
        <v>10</v>
      </c>
      <c r="C27" s="3"/>
      <c r="D27" s="7"/>
      <c r="E27" s="8">
        <f t="shared" ref="E27:AF27" si="8">D27+E25-E26-E28</f>
        <v>0</v>
      </c>
      <c r="F27" s="8">
        <f t="shared" si="8"/>
        <v>0</v>
      </c>
      <c r="G27" s="7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7">
        <f t="shared" si="8"/>
        <v>0</v>
      </c>
      <c r="L27" s="8">
        <f t="shared" si="8"/>
        <v>0</v>
      </c>
      <c r="M27" s="8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7">
        <f t="shared" si="8"/>
        <v>0</v>
      </c>
      <c r="S27" s="8">
        <f t="shared" si="8"/>
        <v>0</v>
      </c>
      <c r="T27" s="8">
        <f t="shared" si="8"/>
        <v>0</v>
      </c>
      <c r="U27" s="7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7">
        <f t="shared" si="8"/>
        <v>0</v>
      </c>
      <c r="Z27" s="8">
        <f t="shared" si="8"/>
        <v>0</v>
      </c>
      <c r="AA27" s="8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8">
        <f t="shared" si="8"/>
        <v>0</v>
      </c>
      <c r="AG27" s="7">
        <f t="shared" si="0"/>
        <v>0</v>
      </c>
    </row>
    <row r="28" spans="1:33" hidden="1" x14ac:dyDescent="0.25">
      <c r="A28" s="25"/>
      <c r="B28" s="3" t="s">
        <v>13</v>
      </c>
      <c r="C28" s="3"/>
      <c r="D28" s="7"/>
      <c r="E28" s="8"/>
      <c r="F28" s="8"/>
      <c r="G28" s="7"/>
      <c r="H28" s="7"/>
      <c r="I28" s="7"/>
      <c r="J28" s="7"/>
      <c r="K28" s="7"/>
      <c r="L28" s="8"/>
      <c r="M28" s="8"/>
      <c r="N28" s="7"/>
      <c r="O28" s="7"/>
      <c r="P28" s="7"/>
      <c r="Q28" s="7"/>
      <c r="R28" s="7"/>
      <c r="S28" s="8"/>
      <c r="T28" s="8"/>
      <c r="U28" s="7"/>
      <c r="V28" s="7"/>
      <c r="W28" s="7"/>
      <c r="X28" s="7"/>
      <c r="Y28" s="7"/>
      <c r="Z28" s="8"/>
      <c r="AA28" s="8"/>
      <c r="AB28" s="7"/>
      <c r="AC28" s="7"/>
      <c r="AD28" s="7"/>
      <c r="AE28" s="7"/>
      <c r="AF28" s="8"/>
      <c r="AG28" s="7">
        <f t="shared" si="0"/>
        <v>0</v>
      </c>
    </row>
    <row r="29" spans="1:33" hidden="1" x14ac:dyDescent="0.25">
      <c r="AG29" s="7">
        <f t="shared" si="0"/>
        <v>0</v>
      </c>
    </row>
  </sheetData>
  <mergeCells count="7">
    <mergeCell ref="A21:A28"/>
    <mergeCell ref="A1:A2"/>
    <mergeCell ref="D1:D2"/>
    <mergeCell ref="AG1:AG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N1" activePane="topRight" state="frozen"/>
      <selection pane="topRight" activeCell="AF14" sqref="AF14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6" width="9.125" style="12" customWidth="1"/>
    <col min="7" max="11" width="9.125" style="4" customWidth="1"/>
    <col min="12" max="13" width="9.125" style="12" customWidth="1"/>
    <col min="14" max="18" width="9.125" style="4" customWidth="1"/>
    <col min="19" max="20" width="9.125" style="12" customWidth="1"/>
    <col min="21" max="25" width="9.125" style="4" customWidth="1"/>
    <col min="26" max="27" width="9.125" style="12" customWidth="1"/>
    <col min="28" max="32" width="9.125" style="4" customWidth="1"/>
    <col min="33" max="34" width="9.125" style="12" customWidth="1"/>
    <col min="35" max="36" width="9.125" style="4" customWidth="1"/>
    <col min="37" max="16384" width="8.875" style="1"/>
  </cols>
  <sheetData>
    <row r="1" spans="1:36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5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5">
        <v>8</v>
      </c>
      <c r="M1" s="5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5">
        <v>15</v>
      </c>
      <c r="T1" s="5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5">
        <v>22</v>
      </c>
      <c r="AA1" s="5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5">
        <v>29</v>
      </c>
      <c r="AH1" s="5">
        <v>30</v>
      </c>
      <c r="AI1" s="13">
        <v>31</v>
      </c>
      <c r="AJ1" s="30" t="s">
        <v>17</v>
      </c>
    </row>
    <row r="2" spans="1:36" x14ac:dyDescent="0.25">
      <c r="A2" s="27"/>
      <c r="B2" s="10" t="s">
        <v>6</v>
      </c>
      <c r="C2" s="11" t="s">
        <v>33</v>
      </c>
      <c r="D2" s="29"/>
      <c r="E2" s="6" t="s">
        <v>24</v>
      </c>
      <c r="F2" s="6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6" t="s">
        <v>24</v>
      </c>
      <c r="M2" s="6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3" t="s">
        <v>23</v>
      </c>
      <c r="S2" s="6" t="s">
        <v>24</v>
      </c>
      <c r="T2" s="6" t="s">
        <v>18</v>
      </c>
      <c r="U2" s="3" t="s">
        <v>19</v>
      </c>
      <c r="V2" s="3" t="s">
        <v>20</v>
      </c>
      <c r="W2" s="3" t="s">
        <v>21</v>
      </c>
      <c r="X2" s="3" t="s">
        <v>22</v>
      </c>
      <c r="Y2" s="3" t="s">
        <v>23</v>
      </c>
      <c r="Z2" s="6" t="s">
        <v>24</v>
      </c>
      <c r="AA2" s="6" t="s">
        <v>18</v>
      </c>
      <c r="AB2" s="3" t="s">
        <v>19</v>
      </c>
      <c r="AC2" s="3" t="s">
        <v>20</v>
      </c>
      <c r="AD2" s="3" t="s">
        <v>21</v>
      </c>
      <c r="AE2" s="3" t="s">
        <v>22</v>
      </c>
      <c r="AF2" s="3" t="s">
        <v>23</v>
      </c>
      <c r="AG2" s="6" t="s">
        <v>24</v>
      </c>
      <c r="AH2" s="6" t="s">
        <v>18</v>
      </c>
      <c r="AI2" s="3" t="s">
        <v>19</v>
      </c>
      <c r="AJ2" s="31"/>
    </row>
    <row r="3" spans="1:36" x14ac:dyDescent="0.25">
      <c r="A3" s="23" t="s">
        <v>0</v>
      </c>
      <c r="B3" s="14" t="s">
        <v>30</v>
      </c>
      <c r="C3" s="3" t="s">
        <v>31</v>
      </c>
      <c r="D3" s="7"/>
      <c r="E3" s="8"/>
      <c r="F3" s="8"/>
      <c r="G3" s="7">
        <f>18300+30000</f>
        <v>48300</v>
      </c>
      <c r="H3" s="7"/>
      <c r="I3" s="7"/>
      <c r="J3" s="7"/>
      <c r="K3" s="7"/>
      <c r="L3" s="8"/>
      <c r="M3" s="8"/>
      <c r="N3" s="7"/>
      <c r="O3" s="7"/>
      <c r="P3" s="7">
        <v>35000</v>
      </c>
      <c r="Q3" s="7"/>
      <c r="R3" s="7"/>
      <c r="S3" s="8"/>
      <c r="T3" s="8"/>
      <c r="U3" s="7"/>
      <c r="V3" s="7">
        <v>15000</v>
      </c>
      <c r="W3" s="7"/>
      <c r="X3" s="7"/>
      <c r="Y3" s="7">
        <v>20000</v>
      </c>
      <c r="Z3" s="8"/>
      <c r="AA3" s="8"/>
      <c r="AB3" s="7"/>
      <c r="AC3" s="7">
        <v>20000</v>
      </c>
      <c r="AD3" s="7"/>
      <c r="AE3" s="7"/>
      <c r="AF3" s="7">
        <v>20000</v>
      </c>
      <c r="AG3" s="8"/>
      <c r="AH3" s="8"/>
      <c r="AI3" s="7"/>
      <c r="AJ3" s="7">
        <f t="shared" ref="AJ3:AJ29" si="0">SUM(E3:AH3)</f>
        <v>158300</v>
      </c>
    </row>
    <row r="4" spans="1:36" x14ac:dyDescent="0.25">
      <c r="A4" s="24"/>
      <c r="B4" s="3" t="s">
        <v>12</v>
      </c>
      <c r="C4" s="3" t="s">
        <v>25</v>
      </c>
      <c r="D4" s="7">
        <v>20245</v>
      </c>
      <c r="E4" s="8">
        <f>D4+E3-E5</f>
        <v>20245</v>
      </c>
      <c r="F4" s="8">
        <f t="shared" ref="F4:AI4" si="1">E4+F3-F5</f>
        <v>20245</v>
      </c>
      <c r="G4" s="7">
        <f t="shared" si="1"/>
        <v>60515</v>
      </c>
      <c r="H4" s="7">
        <f t="shared" si="1"/>
        <v>52848</v>
      </c>
      <c r="I4" s="7">
        <f t="shared" si="1"/>
        <v>45126</v>
      </c>
      <c r="J4" s="7">
        <f t="shared" si="1"/>
        <v>37395</v>
      </c>
      <c r="K4" s="7">
        <f t="shared" si="1"/>
        <v>29720</v>
      </c>
      <c r="L4" s="8">
        <f t="shared" si="1"/>
        <v>29720</v>
      </c>
      <c r="M4" s="8">
        <f t="shared" si="1"/>
        <v>29720</v>
      </c>
      <c r="N4" s="7">
        <f t="shared" si="1"/>
        <v>19031</v>
      </c>
      <c r="O4" s="7">
        <f t="shared" si="1"/>
        <v>10795</v>
      </c>
      <c r="P4" s="7">
        <f t="shared" si="1"/>
        <v>36674</v>
      </c>
      <c r="Q4" s="7">
        <f t="shared" si="1"/>
        <v>28703</v>
      </c>
      <c r="R4" s="7">
        <f t="shared" si="1"/>
        <v>19074</v>
      </c>
      <c r="S4" s="8">
        <f t="shared" si="1"/>
        <v>19074</v>
      </c>
      <c r="T4" s="8">
        <f t="shared" si="1"/>
        <v>19074</v>
      </c>
      <c r="U4" s="7">
        <f t="shared" si="1"/>
        <v>10444</v>
      </c>
      <c r="V4" s="7">
        <f t="shared" si="1"/>
        <v>17229</v>
      </c>
      <c r="W4" s="7">
        <f t="shared" si="1"/>
        <v>9331</v>
      </c>
      <c r="X4" s="7">
        <f t="shared" si="1"/>
        <v>2019</v>
      </c>
      <c r="Y4" s="7">
        <f t="shared" si="1"/>
        <v>16240</v>
      </c>
      <c r="Z4" s="8">
        <f t="shared" si="1"/>
        <v>16240</v>
      </c>
      <c r="AA4" s="8">
        <f t="shared" si="1"/>
        <v>16240</v>
      </c>
      <c r="AB4" s="7">
        <f t="shared" si="1"/>
        <v>10461</v>
      </c>
      <c r="AC4" s="7">
        <f t="shared" si="1"/>
        <v>24310</v>
      </c>
      <c r="AD4" s="7">
        <f t="shared" si="1"/>
        <v>17667</v>
      </c>
      <c r="AE4" s="7">
        <f t="shared" si="1"/>
        <v>10689</v>
      </c>
      <c r="AF4" s="7">
        <f t="shared" si="1"/>
        <v>24712</v>
      </c>
      <c r="AG4" s="8">
        <f t="shared" si="1"/>
        <v>24712</v>
      </c>
      <c r="AH4" s="8">
        <f t="shared" si="1"/>
        <v>24712</v>
      </c>
      <c r="AI4" s="7">
        <f t="shared" si="1"/>
        <v>19386</v>
      </c>
      <c r="AJ4" s="7">
        <f t="shared" si="0"/>
        <v>702965</v>
      </c>
    </row>
    <row r="5" spans="1:36" x14ac:dyDescent="0.25">
      <c r="A5" s="24"/>
      <c r="B5" s="3" t="s">
        <v>8</v>
      </c>
      <c r="C5" s="3" t="s">
        <v>26</v>
      </c>
      <c r="D5" s="7"/>
      <c r="E5" s="8"/>
      <c r="F5" s="8"/>
      <c r="G5" s="7">
        <v>8030</v>
      </c>
      <c r="H5" s="7">
        <v>7667</v>
      </c>
      <c r="I5" s="7">
        <v>7722</v>
      </c>
      <c r="J5" s="7">
        <v>7731</v>
      </c>
      <c r="K5" s="7">
        <v>7675</v>
      </c>
      <c r="L5" s="8"/>
      <c r="M5" s="8"/>
      <c r="N5" s="7">
        <v>10689</v>
      </c>
      <c r="O5" s="7">
        <v>8236</v>
      </c>
      <c r="P5" s="7">
        <v>9121</v>
      </c>
      <c r="Q5" s="7">
        <v>7971</v>
      </c>
      <c r="R5" s="7">
        <v>9629</v>
      </c>
      <c r="S5" s="8"/>
      <c r="T5" s="8"/>
      <c r="U5" s="7">
        <v>8630</v>
      </c>
      <c r="V5" s="7">
        <v>8215</v>
      </c>
      <c r="W5" s="7">
        <v>7898</v>
      </c>
      <c r="X5" s="7">
        <v>7312</v>
      </c>
      <c r="Y5" s="7">
        <v>5779</v>
      </c>
      <c r="Z5" s="8"/>
      <c r="AA5" s="8"/>
      <c r="AB5" s="7">
        <v>5779</v>
      </c>
      <c r="AC5" s="7">
        <v>6151</v>
      </c>
      <c r="AD5" s="7">
        <v>6643</v>
      </c>
      <c r="AE5" s="7">
        <v>6978</v>
      </c>
      <c r="AF5" s="7">
        <v>5977</v>
      </c>
      <c r="AG5" s="8"/>
      <c r="AH5" s="8"/>
      <c r="AI5" s="7">
        <v>5326</v>
      </c>
      <c r="AJ5" s="7">
        <f>SUM(E5:AI5)</f>
        <v>159159</v>
      </c>
    </row>
    <row r="6" spans="1:36" x14ac:dyDescent="0.25">
      <c r="A6" s="24"/>
      <c r="B6" s="3" t="s">
        <v>9</v>
      </c>
      <c r="C6" s="3" t="s">
        <v>32</v>
      </c>
      <c r="D6" s="7"/>
      <c r="E6" s="8"/>
      <c r="F6" s="8"/>
      <c r="G6" s="7"/>
      <c r="H6" s="7"/>
      <c r="I6" s="7"/>
      <c r="J6" s="7"/>
      <c r="K6" s="7"/>
      <c r="L6" s="8"/>
      <c r="M6" s="8"/>
      <c r="N6" s="7"/>
      <c r="O6" s="7"/>
      <c r="P6" s="7">
        <v>2</v>
      </c>
      <c r="Q6" s="7"/>
      <c r="R6" s="7"/>
      <c r="S6" s="8"/>
      <c r="T6" s="8"/>
      <c r="U6" s="7"/>
      <c r="V6" s="7"/>
      <c r="W6" s="7"/>
      <c r="X6" s="7"/>
      <c r="Y6" s="7"/>
      <c r="Z6" s="8"/>
      <c r="AA6" s="8"/>
      <c r="AB6" s="7"/>
      <c r="AC6" s="7"/>
      <c r="AD6" s="7"/>
      <c r="AE6" s="7"/>
      <c r="AF6" s="7"/>
      <c r="AG6" s="8"/>
      <c r="AH6" s="8"/>
      <c r="AI6" s="7"/>
      <c r="AJ6" s="7">
        <f t="shared" si="0"/>
        <v>2</v>
      </c>
    </row>
    <row r="7" spans="1:36" x14ac:dyDescent="0.25">
      <c r="A7" s="24"/>
      <c r="B7" s="3" t="s">
        <v>10</v>
      </c>
      <c r="C7" s="3" t="s">
        <v>28</v>
      </c>
      <c r="D7" s="7">
        <v>79900</v>
      </c>
      <c r="E7" s="8">
        <f t="shared" ref="E7:AI7" si="2">D7+E5-E6-E8</f>
        <v>79900</v>
      </c>
      <c r="F7" s="8">
        <f t="shared" si="2"/>
        <v>79900</v>
      </c>
      <c r="G7" s="7">
        <f t="shared" si="2"/>
        <v>87930</v>
      </c>
      <c r="H7" s="7">
        <f t="shared" si="2"/>
        <v>95597</v>
      </c>
      <c r="I7" s="7">
        <f t="shared" si="2"/>
        <v>10597</v>
      </c>
      <c r="J7" s="7">
        <f t="shared" si="2"/>
        <v>18328</v>
      </c>
      <c r="K7" s="7">
        <f t="shared" si="2"/>
        <v>26003</v>
      </c>
      <c r="L7" s="8">
        <f t="shared" si="2"/>
        <v>26003</v>
      </c>
      <c r="M7" s="8">
        <f t="shared" si="2"/>
        <v>26003</v>
      </c>
      <c r="N7" s="7">
        <f t="shared" si="2"/>
        <v>36692</v>
      </c>
      <c r="O7" s="7">
        <f t="shared" si="2"/>
        <v>44928</v>
      </c>
      <c r="P7" s="7">
        <f t="shared" si="2"/>
        <v>54047</v>
      </c>
      <c r="Q7" s="7">
        <f t="shared" si="2"/>
        <v>62018</v>
      </c>
      <c r="R7" s="7">
        <f t="shared" si="2"/>
        <v>71647</v>
      </c>
      <c r="S7" s="8">
        <f t="shared" si="2"/>
        <v>71647</v>
      </c>
      <c r="T7" s="8">
        <f t="shared" si="2"/>
        <v>71647</v>
      </c>
      <c r="U7" s="7">
        <f t="shared" si="2"/>
        <v>80277</v>
      </c>
      <c r="V7" s="7">
        <f t="shared" si="2"/>
        <v>88492</v>
      </c>
      <c r="W7" s="7">
        <f t="shared" si="2"/>
        <v>19390</v>
      </c>
      <c r="X7" s="7">
        <f t="shared" si="2"/>
        <v>26702</v>
      </c>
      <c r="Y7" s="7">
        <f t="shared" si="2"/>
        <v>32481</v>
      </c>
      <c r="Z7" s="8">
        <f t="shared" si="2"/>
        <v>32481</v>
      </c>
      <c r="AA7" s="8">
        <f t="shared" si="2"/>
        <v>32481</v>
      </c>
      <c r="AB7" s="7">
        <f t="shared" si="2"/>
        <v>38260</v>
      </c>
      <c r="AC7" s="7">
        <f t="shared" si="2"/>
        <v>44411</v>
      </c>
      <c r="AD7" s="7">
        <f t="shared" si="2"/>
        <v>51054</v>
      </c>
      <c r="AE7" s="7">
        <f t="shared" si="2"/>
        <v>58032</v>
      </c>
      <c r="AF7" s="7">
        <f t="shared" si="2"/>
        <v>64009</v>
      </c>
      <c r="AG7" s="8">
        <f t="shared" si="2"/>
        <v>64009</v>
      </c>
      <c r="AH7" s="8">
        <f t="shared" si="2"/>
        <v>64009</v>
      </c>
      <c r="AI7" s="7">
        <f t="shared" si="2"/>
        <v>69335</v>
      </c>
      <c r="AJ7" s="7">
        <f t="shared" si="0"/>
        <v>1558975</v>
      </c>
    </row>
    <row r="8" spans="1:36" x14ac:dyDescent="0.25">
      <c r="A8" s="25"/>
      <c r="B8" s="3" t="s">
        <v>13</v>
      </c>
      <c r="C8" s="3" t="s">
        <v>29</v>
      </c>
      <c r="D8" s="7"/>
      <c r="E8" s="8"/>
      <c r="F8" s="8"/>
      <c r="G8" s="7"/>
      <c r="H8" s="7"/>
      <c r="I8" s="7">
        <f>70722+22000</f>
        <v>92722</v>
      </c>
      <c r="J8" s="7"/>
      <c r="K8" s="7"/>
      <c r="L8" s="8"/>
      <c r="M8" s="8"/>
      <c r="N8" s="7"/>
      <c r="O8" s="7"/>
      <c r="P8" s="7"/>
      <c r="Q8" s="7"/>
      <c r="R8" s="7"/>
      <c r="S8" s="8"/>
      <c r="T8" s="8"/>
      <c r="U8" s="7"/>
      <c r="V8" s="7"/>
      <c r="W8" s="7">
        <v>77000</v>
      </c>
      <c r="X8" s="7"/>
      <c r="Y8" s="7"/>
      <c r="Z8" s="8"/>
      <c r="AA8" s="8"/>
      <c r="AB8" s="7"/>
      <c r="AC8" s="7"/>
      <c r="AD8" s="7"/>
      <c r="AE8" s="7"/>
      <c r="AF8" s="7"/>
      <c r="AG8" s="8"/>
      <c r="AH8" s="8"/>
      <c r="AI8" s="7"/>
      <c r="AJ8" s="7">
        <f t="shared" si="0"/>
        <v>169722</v>
      </c>
    </row>
    <row r="9" spans="1:36" x14ac:dyDescent="0.25">
      <c r="A9" s="23" t="s">
        <v>3</v>
      </c>
      <c r="B9" s="14" t="s">
        <v>30</v>
      </c>
      <c r="C9" s="3" t="s">
        <v>31</v>
      </c>
      <c r="D9" s="7"/>
      <c r="E9" s="8"/>
      <c r="F9" s="8"/>
      <c r="G9" s="7">
        <v>12534</v>
      </c>
      <c r="H9" s="7"/>
      <c r="I9" s="7"/>
      <c r="J9" s="7"/>
      <c r="K9" s="7"/>
      <c r="L9" s="8"/>
      <c r="M9" s="8"/>
      <c r="N9" s="7"/>
      <c r="O9" s="7"/>
      <c r="P9" s="7">
        <v>22400</v>
      </c>
      <c r="Q9" s="7"/>
      <c r="R9" s="7"/>
      <c r="S9" s="8"/>
      <c r="T9" s="8"/>
      <c r="U9" s="7"/>
      <c r="V9" s="7">
        <v>19600</v>
      </c>
      <c r="W9" s="7"/>
      <c r="X9" s="7"/>
      <c r="Y9" s="7">
        <v>3115</v>
      </c>
      <c r="Z9" s="8"/>
      <c r="AA9" s="8"/>
      <c r="AB9" s="7"/>
      <c r="AC9" s="7">
        <v>14000</v>
      </c>
      <c r="AD9" s="7"/>
      <c r="AE9" s="7"/>
      <c r="AF9" s="7">
        <v>28000</v>
      </c>
      <c r="AG9" s="8"/>
      <c r="AH9" s="8"/>
      <c r="AI9" s="7"/>
      <c r="AJ9" s="7">
        <f t="shared" si="0"/>
        <v>99649</v>
      </c>
    </row>
    <row r="10" spans="1:36" x14ac:dyDescent="0.25">
      <c r="A10" s="24"/>
      <c r="B10" s="3" t="s">
        <v>12</v>
      </c>
      <c r="C10" s="3" t="s">
        <v>25</v>
      </c>
      <c r="D10" s="7">
        <v>1089</v>
      </c>
      <c r="E10" s="8">
        <f>D10+E9-E11</f>
        <v>1089</v>
      </c>
      <c r="F10" s="8">
        <f t="shared" ref="F10:AI10" si="3">E10+F9-F11</f>
        <v>1089</v>
      </c>
      <c r="G10" s="7">
        <f t="shared" si="3"/>
        <v>11622</v>
      </c>
      <c r="H10" s="7">
        <f t="shared" si="3"/>
        <v>9786</v>
      </c>
      <c r="I10" s="7">
        <f t="shared" si="3"/>
        <v>7861</v>
      </c>
      <c r="J10" s="7">
        <f t="shared" si="3"/>
        <v>5914</v>
      </c>
      <c r="K10" s="7">
        <f t="shared" si="3"/>
        <v>3987</v>
      </c>
      <c r="L10" s="8">
        <f t="shared" si="3"/>
        <v>3987</v>
      </c>
      <c r="M10" s="8">
        <f t="shared" si="3"/>
        <v>3987</v>
      </c>
      <c r="N10" s="7">
        <f t="shared" si="3"/>
        <v>1300</v>
      </c>
      <c r="O10" s="7">
        <v>0</v>
      </c>
      <c r="P10" s="7">
        <f>O10+P9-P11-776</f>
        <v>19531</v>
      </c>
      <c r="Q10" s="7">
        <f t="shared" si="3"/>
        <v>17553</v>
      </c>
      <c r="R10" s="7">
        <f t="shared" si="3"/>
        <v>15161</v>
      </c>
      <c r="S10" s="8">
        <f t="shared" si="3"/>
        <v>15161</v>
      </c>
      <c r="T10" s="8">
        <f t="shared" si="3"/>
        <v>15161</v>
      </c>
      <c r="U10" s="7">
        <f t="shared" si="3"/>
        <v>12780</v>
      </c>
      <c r="V10" s="7">
        <f t="shared" si="3"/>
        <v>30389</v>
      </c>
      <c r="W10" s="7">
        <f t="shared" si="3"/>
        <v>28409</v>
      </c>
      <c r="X10" s="7">
        <f t="shared" si="3"/>
        <v>26265</v>
      </c>
      <c r="Y10" s="7">
        <f t="shared" si="3"/>
        <v>27227</v>
      </c>
      <c r="Z10" s="8">
        <f t="shared" si="3"/>
        <v>27227</v>
      </c>
      <c r="AA10" s="8">
        <f t="shared" si="3"/>
        <v>27227</v>
      </c>
      <c r="AB10" s="7">
        <f t="shared" si="3"/>
        <v>25155</v>
      </c>
      <c r="AC10" s="7">
        <f t="shared" si="3"/>
        <v>34067</v>
      </c>
      <c r="AD10" s="7">
        <f t="shared" si="3"/>
        <v>28604</v>
      </c>
      <c r="AE10" s="7">
        <f t="shared" si="3"/>
        <v>22878</v>
      </c>
      <c r="AF10" s="7">
        <f t="shared" si="3"/>
        <v>43825</v>
      </c>
      <c r="AG10" s="8">
        <f t="shared" si="3"/>
        <v>43825</v>
      </c>
      <c r="AH10" s="8">
        <f t="shared" si="3"/>
        <v>43825</v>
      </c>
      <c r="AI10" s="7">
        <f t="shared" si="3"/>
        <v>36882</v>
      </c>
      <c r="AJ10" s="7">
        <f t="shared" si="0"/>
        <v>554892</v>
      </c>
    </row>
    <row r="11" spans="1:36" x14ac:dyDescent="0.25">
      <c r="A11" s="24"/>
      <c r="B11" s="3" t="s">
        <v>8</v>
      </c>
      <c r="C11" s="3" t="s">
        <v>26</v>
      </c>
      <c r="D11" s="7"/>
      <c r="E11" s="8"/>
      <c r="F11" s="8"/>
      <c r="G11" s="7">
        <v>2001</v>
      </c>
      <c r="H11" s="7">
        <v>1836</v>
      </c>
      <c r="I11" s="7">
        <v>1925</v>
      </c>
      <c r="J11" s="7">
        <v>1947</v>
      </c>
      <c r="K11" s="7">
        <v>1927</v>
      </c>
      <c r="L11" s="8"/>
      <c r="M11" s="8"/>
      <c r="N11" s="7">
        <v>2687</v>
      </c>
      <c r="O11" s="7">
        <v>2076</v>
      </c>
      <c r="P11" s="7">
        <v>2093</v>
      </c>
      <c r="Q11" s="7">
        <v>1978</v>
      </c>
      <c r="R11" s="7">
        <v>2392</v>
      </c>
      <c r="S11" s="8"/>
      <c r="T11" s="8"/>
      <c r="U11" s="7">
        <v>2381</v>
      </c>
      <c r="V11" s="7">
        <v>1991</v>
      </c>
      <c r="W11" s="7">
        <v>1980</v>
      </c>
      <c r="X11" s="7">
        <v>2144</v>
      </c>
      <c r="Y11" s="7">
        <v>2153</v>
      </c>
      <c r="Z11" s="8"/>
      <c r="AA11" s="8"/>
      <c r="AB11" s="7">
        <v>2072</v>
      </c>
      <c r="AC11" s="7">
        <v>5088</v>
      </c>
      <c r="AD11" s="7">
        <v>5463</v>
      </c>
      <c r="AE11" s="7">
        <v>5726</v>
      </c>
      <c r="AF11" s="7">
        <v>7053</v>
      </c>
      <c r="AG11" s="8"/>
      <c r="AH11" s="8"/>
      <c r="AI11" s="7">
        <v>6943</v>
      </c>
      <c r="AJ11" s="7">
        <f>SUM(E11:AI11)</f>
        <v>63856</v>
      </c>
    </row>
    <row r="12" spans="1:36" x14ac:dyDescent="0.25">
      <c r="A12" s="24"/>
      <c r="B12" s="3" t="s">
        <v>9</v>
      </c>
      <c r="C12" s="3" t="s">
        <v>32</v>
      </c>
      <c r="D12" s="7"/>
      <c r="E12" s="8"/>
      <c r="F12" s="8"/>
      <c r="G12" s="7"/>
      <c r="H12" s="7"/>
      <c r="I12" s="7"/>
      <c r="J12" s="7"/>
      <c r="K12" s="7"/>
      <c r="L12" s="8"/>
      <c r="M12" s="8"/>
      <c r="N12" s="7"/>
      <c r="O12" s="7"/>
      <c r="P12" s="7">
        <v>2</v>
      </c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  <c r="AG12" s="8"/>
      <c r="AH12" s="8"/>
      <c r="AI12" s="7"/>
      <c r="AJ12" s="7">
        <f t="shared" si="0"/>
        <v>2</v>
      </c>
    </row>
    <row r="13" spans="1:36" x14ac:dyDescent="0.25">
      <c r="A13" s="24"/>
      <c r="B13" s="3" t="s">
        <v>10</v>
      </c>
      <c r="C13" s="3" t="s">
        <v>28</v>
      </c>
      <c r="D13" s="7">
        <v>27769</v>
      </c>
      <c r="E13" s="8">
        <f t="shared" ref="E13:AI13" si="4">D13+E11-E12-E14</f>
        <v>27769</v>
      </c>
      <c r="F13" s="8">
        <f t="shared" si="4"/>
        <v>27769</v>
      </c>
      <c r="G13" s="7">
        <f t="shared" si="4"/>
        <v>29770</v>
      </c>
      <c r="H13" s="7">
        <f t="shared" si="4"/>
        <v>31606</v>
      </c>
      <c r="I13" s="7">
        <f t="shared" si="4"/>
        <v>9031</v>
      </c>
      <c r="J13" s="7">
        <f t="shared" si="4"/>
        <v>10978</v>
      </c>
      <c r="K13" s="7">
        <f t="shared" si="4"/>
        <v>12905</v>
      </c>
      <c r="L13" s="8">
        <f t="shared" si="4"/>
        <v>12905</v>
      </c>
      <c r="M13" s="8">
        <f t="shared" si="4"/>
        <v>12905</v>
      </c>
      <c r="N13" s="7">
        <f t="shared" si="4"/>
        <v>15592</v>
      </c>
      <c r="O13" s="7">
        <f t="shared" si="4"/>
        <v>17668</v>
      </c>
      <c r="P13" s="7">
        <f t="shared" si="4"/>
        <v>19759</v>
      </c>
      <c r="Q13" s="7">
        <f t="shared" si="4"/>
        <v>21737</v>
      </c>
      <c r="R13" s="7">
        <f t="shared" si="4"/>
        <v>24129</v>
      </c>
      <c r="S13" s="8">
        <f t="shared" si="4"/>
        <v>24129</v>
      </c>
      <c r="T13" s="8">
        <f t="shared" si="4"/>
        <v>24129</v>
      </c>
      <c r="U13" s="7">
        <f t="shared" si="4"/>
        <v>26510</v>
      </c>
      <c r="V13" s="7">
        <f t="shared" si="4"/>
        <v>28501</v>
      </c>
      <c r="W13" s="7">
        <f t="shared" si="4"/>
        <v>19981</v>
      </c>
      <c r="X13" s="7">
        <f t="shared" si="4"/>
        <v>22125</v>
      </c>
      <c r="Y13" s="7">
        <f t="shared" si="4"/>
        <v>24278</v>
      </c>
      <c r="Z13" s="8">
        <f t="shared" si="4"/>
        <v>24278</v>
      </c>
      <c r="AA13" s="8">
        <f t="shared" si="4"/>
        <v>24278</v>
      </c>
      <c r="AB13" s="7">
        <f t="shared" si="4"/>
        <v>26350</v>
      </c>
      <c r="AC13" s="7">
        <f t="shared" si="4"/>
        <v>31438</v>
      </c>
      <c r="AD13" s="7">
        <f t="shared" si="4"/>
        <v>36901</v>
      </c>
      <c r="AE13" s="7">
        <f t="shared" si="4"/>
        <v>42627</v>
      </c>
      <c r="AF13" s="7">
        <f t="shared" si="4"/>
        <v>49680</v>
      </c>
      <c r="AG13" s="8">
        <f t="shared" si="4"/>
        <v>49680</v>
      </c>
      <c r="AH13" s="8">
        <f t="shared" si="4"/>
        <v>49680</v>
      </c>
      <c r="AI13" s="7">
        <f t="shared" si="4"/>
        <v>56623</v>
      </c>
      <c r="AJ13" s="7">
        <f t="shared" si="0"/>
        <v>779088</v>
      </c>
    </row>
    <row r="14" spans="1:36" x14ac:dyDescent="0.25">
      <c r="A14" s="25"/>
      <c r="B14" s="3" t="s">
        <v>13</v>
      </c>
      <c r="C14" s="3" t="s">
        <v>29</v>
      </c>
      <c r="D14" s="7"/>
      <c r="E14" s="8"/>
      <c r="F14" s="8"/>
      <c r="G14" s="7"/>
      <c r="H14" s="7"/>
      <c r="I14" s="7">
        <v>24500</v>
      </c>
      <c r="J14" s="7"/>
      <c r="K14" s="7"/>
      <c r="L14" s="8"/>
      <c r="M14" s="8"/>
      <c r="N14" s="7"/>
      <c r="O14" s="7"/>
      <c r="P14" s="7"/>
      <c r="Q14" s="7"/>
      <c r="R14" s="7"/>
      <c r="S14" s="8"/>
      <c r="T14" s="8"/>
      <c r="U14" s="7"/>
      <c r="V14" s="7"/>
      <c r="W14" s="7">
        <v>10500</v>
      </c>
      <c r="X14" s="7"/>
      <c r="Y14" s="7"/>
      <c r="Z14" s="8"/>
      <c r="AA14" s="8"/>
      <c r="AB14" s="7"/>
      <c r="AC14" s="7"/>
      <c r="AD14" s="7"/>
      <c r="AE14" s="7"/>
      <c r="AF14" s="7"/>
      <c r="AG14" s="8"/>
      <c r="AH14" s="8"/>
      <c r="AI14" s="7"/>
      <c r="AJ14" s="7">
        <f t="shared" si="0"/>
        <v>35000</v>
      </c>
    </row>
    <row r="15" spans="1:36" x14ac:dyDescent="0.25">
      <c r="A15" s="23" t="s">
        <v>2</v>
      </c>
      <c r="B15" s="14" t="s">
        <v>30</v>
      </c>
      <c r="C15" s="3" t="s">
        <v>31</v>
      </c>
      <c r="D15" s="7"/>
      <c r="E15" s="8"/>
      <c r="F15" s="8"/>
      <c r="G15" s="7"/>
      <c r="H15" s="7"/>
      <c r="I15" s="7"/>
      <c r="J15" s="7"/>
      <c r="K15" s="7"/>
      <c r="L15" s="8"/>
      <c r="M15" s="8"/>
      <c r="N15" s="7"/>
      <c r="O15" s="7"/>
      <c r="P15" s="7"/>
      <c r="Q15" s="7"/>
      <c r="R15" s="7"/>
      <c r="S15" s="8"/>
      <c r="T15" s="8"/>
      <c r="U15" s="7"/>
      <c r="V15" s="7"/>
      <c r="W15" s="7"/>
      <c r="X15" s="7"/>
      <c r="Y15" s="7">
        <v>15000</v>
      </c>
      <c r="Z15" s="8"/>
      <c r="AA15" s="8"/>
      <c r="AB15" s="7"/>
      <c r="AC15" s="7">
        <v>5054</v>
      </c>
      <c r="AD15" s="7"/>
      <c r="AE15" s="7"/>
      <c r="AF15" s="7"/>
      <c r="AG15" s="8"/>
      <c r="AH15" s="8"/>
      <c r="AI15" s="7"/>
      <c r="AJ15" s="7">
        <f t="shared" si="0"/>
        <v>20054</v>
      </c>
    </row>
    <row r="16" spans="1:36" x14ac:dyDescent="0.25">
      <c r="A16" s="24"/>
      <c r="B16" s="3" t="s">
        <v>12</v>
      </c>
      <c r="C16" s="3" t="s">
        <v>25</v>
      </c>
      <c r="D16" s="7">
        <v>0</v>
      </c>
      <c r="E16" s="8">
        <f>D16+E15-E17</f>
        <v>0</v>
      </c>
      <c r="F16" s="8">
        <f t="shared" ref="F16:AI16" si="5">E16+F15-F17</f>
        <v>0</v>
      </c>
      <c r="G16" s="7">
        <f t="shared" si="5"/>
        <v>0</v>
      </c>
      <c r="H16" s="7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8">
        <f t="shared" si="5"/>
        <v>0</v>
      </c>
      <c r="M16" s="8">
        <f t="shared" si="5"/>
        <v>0</v>
      </c>
      <c r="N16" s="7">
        <f t="shared" si="5"/>
        <v>0</v>
      </c>
      <c r="O16" s="7">
        <f t="shared" si="5"/>
        <v>0</v>
      </c>
      <c r="P16" s="7">
        <f t="shared" si="5"/>
        <v>0</v>
      </c>
      <c r="Q16" s="7">
        <f t="shared" si="5"/>
        <v>0</v>
      </c>
      <c r="R16" s="7">
        <f t="shared" si="5"/>
        <v>0</v>
      </c>
      <c r="S16" s="8">
        <f t="shared" si="5"/>
        <v>0</v>
      </c>
      <c r="T16" s="8">
        <f t="shared" si="5"/>
        <v>0</v>
      </c>
      <c r="U16" s="7">
        <f t="shared" si="5"/>
        <v>0</v>
      </c>
      <c r="V16" s="7">
        <f t="shared" si="5"/>
        <v>0</v>
      </c>
      <c r="W16" s="7">
        <f t="shared" si="5"/>
        <v>0</v>
      </c>
      <c r="X16" s="7">
        <f t="shared" si="5"/>
        <v>0</v>
      </c>
      <c r="Y16" s="7">
        <f t="shared" si="5"/>
        <v>15000</v>
      </c>
      <c r="Z16" s="8">
        <f t="shared" si="5"/>
        <v>15000</v>
      </c>
      <c r="AA16" s="8">
        <f t="shared" si="5"/>
        <v>15000</v>
      </c>
      <c r="AB16" s="7">
        <f t="shared" si="5"/>
        <v>14589</v>
      </c>
      <c r="AC16" s="7">
        <f t="shared" si="5"/>
        <v>17836</v>
      </c>
      <c r="AD16" s="7">
        <f t="shared" si="5"/>
        <v>15903</v>
      </c>
      <c r="AE16" s="7">
        <f t="shared" si="5"/>
        <v>13900</v>
      </c>
      <c r="AF16" s="7">
        <f t="shared" si="5"/>
        <v>11914</v>
      </c>
      <c r="AG16" s="8">
        <f t="shared" si="5"/>
        <v>11914</v>
      </c>
      <c r="AH16" s="8">
        <f t="shared" si="5"/>
        <v>11914</v>
      </c>
      <c r="AI16" s="7">
        <f t="shared" si="5"/>
        <v>10109</v>
      </c>
      <c r="AJ16" s="7">
        <f t="shared" si="0"/>
        <v>142970</v>
      </c>
    </row>
    <row r="17" spans="1:36" x14ac:dyDescent="0.25">
      <c r="A17" s="24"/>
      <c r="B17" s="3" t="s">
        <v>8</v>
      </c>
      <c r="C17" s="3" t="s">
        <v>26</v>
      </c>
      <c r="D17" s="7"/>
      <c r="E17" s="8"/>
      <c r="F17" s="8"/>
      <c r="G17" s="7"/>
      <c r="H17" s="7"/>
      <c r="I17" s="7"/>
      <c r="J17" s="7"/>
      <c r="K17" s="7"/>
      <c r="L17" s="8"/>
      <c r="M17" s="8"/>
      <c r="N17" s="7"/>
      <c r="O17" s="7"/>
      <c r="P17" s="7"/>
      <c r="Q17" s="7"/>
      <c r="R17" s="7"/>
      <c r="S17" s="8"/>
      <c r="T17" s="8"/>
      <c r="U17" s="7"/>
      <c r="V17" s="7"/>
      <c r="W17" s="7"/>
      <c r="X17" s="7"/>
      <c r="Y17" s="7"/>
      <c r="Z17" s="8"/>
      <c r="AA17" s="8"/>
      <c r="AB17" s="7">
        <v>411</v>
      </c>
      <c r="AC17" s="7">
        <v>1807</v>
      </c>
      <c r="AD17" s="7">
        <v>1933</v>
      </c>
      <c r="AE17" s="7">
        <v>2003</v>
      </c>
      <c r="AF17" s="7">
        <v>1986</v>
      </c>
      <c r="AG17" s="8"/>
      <c r="AH17" s="8"/>
      <c r="AI17" s="7">
        <v>1805</v>
      </c>
      <c r="AJ17" s="7">
        <f>SUM(E17:AI17)</f>
        <v>9945</v>
      </c>
    </row>
    <row r="18" spans="1:36" x14ac:dyDescent="0.25">
      <c r="A18" s="24"/>
      <c r="B18" s="3" t="s">
        <v>9</v>
      </c>
      <c r="C18" s="3" t="s">
        <v>32</v>
      </c>
      <c r="D18" s="7"/>
      <c r="E18" s="8"/>
      <c r="F18" s="8"/>
      <c r="G18" s="7"/>
      <c r="H18" s="7"/>
      <c r="I18" s="7"/>
      <c r="J18" s="7"/>
      <c r="K18" s="7"/>
      <c r="L18" s="8"/>
      <c r="M18" s="8"/>
      <c r="N18" s="7"/>
      <c r="O18" s="7"/>
      <c r="P18" s="7"/>
      <c r="Q18" s="7"/>
      <c r="R18" s="7"/>
      <c r="S18" s="8"/>
      <c r="T18" s="8"/>
      <c r="U18" s="7"/>
      <c r="V18" s="7"/>
      <c r="W18" s="7"/>
      <c r="X18" s="7"/>
      <c r="Y18" s="7"/>
      <c r="Z18" s="8"/>
      <c r="AA18" s="8"/>
      <c r="AB18" s="7"/>
      <c r="AC18" s="7"/>
      <c r="AD18" s="7"/>
      <c r="AE18" s="7"/>
      <c r="AF18" s="7"/>
      <c r="AG18" s="8"/>
      <c r="AH18" s="8"/>
      <c r="AI18" s="7"/>
      <c r="AJ18" s="7">
        <f t="shared" si="0"/>
        <v>0</v>
      </c>
    </row>
    <row r="19" spans="1:36" x14ac:dyDescent="0.25">
      <c r="A19" s="24"/>
      <c r="B19" s="3" t="s">
        <v>10</v>
      </c>
      <c r="C19" s="3" t="s">
        <v>28</v>
      </c>
      <c r="D19" s="7">
        <v>2356</v>
      </c>
      <c r="E19" s="8">
        <f t="shared" ref="E19:AI19" si="6">D19+E17-E18-E20</f>
        <v>2356</v>
      </c>
      <c r="F19" s="8">
        <f t="shared" si="6"/>
        <v>2356</v>
      </c>
      <c r="G19" s="7">
        <f t="shared" si="6"/>
        <v>2356</v>
      </c>
      <c r="H19" s="7">
        <f t="shared" si="6"/>
        <v>2356</v>
      </c>
      <c r="I19" s="7">
        <f t="shared" si="6"/>
        <v>0</v>
      </c>
      <c r="J19" s="7">
        <f t="shared" si="6"/>
        <v>0</v>
      </c>
      <c r="K19" s="7">
        <f t="shared" si="6"/>
        <v>0</v>
      </c>
      <c r="L19" s="8">
        <f t="shared" si="6"/>
        <v>0</v>
      </c>
      <c r="M19" s="8">
        <f t="shared" si="6"/>
        <v>0</v>
      </c>
      <c r="N19" s="7">
        <f t="shared" si="6"/>
        <v>0</v>
      </c>
      <c r="O19" s="7">
        <f t="shared" si="6"/>
        <v>0</v>
      </c>
      <c r="P19" s="7">
        <f t="shared" si="6"/>
        <v>0</v>
      </c>
      <c r="Q19" s="7">
        <f t="shared" si="6"/>
        <v>0</v>
      </c>
      <c r="R19" s="7">
        <f t="shared" si="6"/>
        <v>0</v>
      </c>
      <c r="S19" s="8">
        <f t="shared" si="6"/>
        <v>0</v>
      </c>
      <c r="T19" s="8">
        <f t="shared" si="6"/>
        <v>0</v>
      </c>
      <c r="U19" s="7">
        <f t="shared" si="6"/>
        <v>0</v>
      </c>
      <c r="V19" s="7">
        <f t="shared" si="6"/>
        <v>0</v>
      </c>
      <c r="W19" s="7">
        <f t="shared" si="6"/>
        <v>0</v>
      </c>
      <c r="X19" s="7">
        <f t="shared" si="6"/>
        <v>0</v>
      </c>
      <c r="Y19" s="7">
        <f t="shared" si="6"/>
        <v>0</v>
      </c>
      <c r="Z19" s="8">
        <f t="shared" si="6"/>
        <v>0</v>
      </c>
      <c r="AA19" s="8">
        <f t="shared" si="6"/>
        <v>0</v>
      </c>
      <c r="AB19" s="7">
        <f t="shared" si="6"/>
        <v>411</v>
      </c>
      <c r="AC19" s="7">
        <f t="shared" si="6"/>
        <v>2218</v>
      </c>
      <c r="AD19" s="7">
        <f t="shared" si="6"/>
        <v>4151</v>
      </c>
      <c r="AE19" s="7">
        <f t="shared" si="6"/>
        <v>6154</v>
      </c>
      <c r="AF19" s="7">
        <f t="shared" si="6"/>
        <v>8140</v>
      </c>
      <c r="AG19" s="8">
        <f t="shared" si="6"/>
        <v>8140</v>
      </c>
      <c r="AH19" s="8">
        <f t="shared" si="6"/>
        <v>8140</v>
      </c>
      <c r="AI19" s="7">
        <f t="shared" si="6"/>
        <v>9945</v>
      </c>
      <c r="AJ19" s="7">
        <f t="shared" si="0"/>
        <v>46778</v>
      </c>
    </row>
    <row r="20" spans="1:36" x14ac:dyDescent="0.25">
      <c r="A20" s="25"/>
      <c r="B20" s="3" t="s">
        <v>13</v>
      </c>
      <c r="C20" s="3" t="s">
        <v>29</v>
      </c>
      <c r="D20" s="7"/>
      <c r="E20" s="8"/>
      <c r="F20" s="8"/>
      <c r="G20" s="7"/>
      <c r="H20" s="7"/>
      <c r="I20" s="7">
        <v>2356</v>
      </c>
      <c r="J20" s="7"/>
      <c r="K20" s="7"/>
      <c r="L20" s="8"/>
      <c r="M20" s="8"/>
      <c r="N20" s="7"/>
      <c r="O20" s="7"/>
      <c r="P20" s="7"/>
      <c r="Q20" s="7"/>
      <c r="R20" s="7"/>
      <c r="S20" s="8"/>
      <c r="T20" s="8"/>
      <c r="U20" s="7"/>
      <c r="V20" s="7"/>
      <c r="W20" s="7"/>
      <c r="X20" s="7"/>
      <c r="Y20" s="7"/>
      <c r="Z20" s="8"/>
      <c r="AA20" s="8"/>
      <c r="AB20" s="7"/>
      <c r="AC20" s="7"/>
      <c r="AD20" s="7"/>
      <c r="AE20" s="7"/>
      <c r="AF20" s="7"/>
      <c r="AG20" s="8"/>
      <c r="AH20" s="8"/>
      <c r="AI20" s="7"/>
      <c r="AJ20" s="7">
        <f t="shared" si="0"/>
        <v>2356</v>
      </c>
    </row>
    <row r="21" spans="1:36" hidden="1" x14ac:dyDescent="0.25">
      <c r="A21" s="23" t="s">
        <v>1</v>
      </c>
      <c r="B21" s="3" t="s">
        <v>7</v>
      </c>
      <c r="C21" s="3"/>
      <c r="D21" s="7"/>
      <c r="E21" s="8"/>
      <c r="F21" s="8"/>
      <c r="G21" s="7"/>
      <c r="H21" s="7"/>
      <c r="I21" s="7"/>
      <c r="J21" s="7"/>
      <c r="K21" s="7"/>
      <c r="L21" s="8"/>
      <c r="M21" s="8"/>
      <c r="N21" s="7"/>
      <c r="O21" s="7"/>
      <c r="P21" s="7"/>
      <c r="Q21" s="7"/>
      <c r="R21" s="7"/>
      <c r="S21" s="8"/>
      <c r="T21" s="8"/>
      <c r="U21" s="7"/>
      <c r="V21" s="7"/>
      <c r="W21" s="7"/>
      <c r="X21" s="7"/>
      <c r="Y21" s="7"/>
      <c r="Z21" s="8"/>
      <c r="AA21" s="8"/>
      <c r="AB21" s="7"/>
      <c r="AC21" s="7"/>
      <c r="AD21" s="7"/>
      <c r="AE21" s="7"/>
      <c r="AF21" s="7"/>
      <c r="AG21" s="8"/>
      <c r="AH21" s="8"/>
      <c r="AI21" s="7"/>
      <c r="AJ21" s="7">
        <f t="shared" si="0"/>
        <v>0</v>
      </c>
    </row>
    <row r="22" spans="1:36" hidden="1" x14ac:dyDescent="0.25">
      <c r="A22" s="24"/>
      <c r="B22" s="3" t="s">
        <v>11</v>
      </c>
      <c r="C22" s="3"/>
      <c r="D22" s="7"/>
      <c r="E22" s="8"/>
      <c r="F22" s="8"/>
      <c r="G22" s="7"/>
      <c r="H22" s="7"/>
      <c r="I22" s="7"/>
      <c r="J22" s="7"/>
      <c r="K22" s="7"/>
      <c r="L22" s="8"/>
      <c r="M22" s="8"/>
      <c r="N22" s="7"/>
      <c r="O22" s="7"/>
      <c r="P22" s="7"/>
      <c r="Q22" s="7"/>
      <c r="R22" s="7"/>
      <c r="S22" s="8"/>
      <c r="T22" s="8"/>
      <c r="U22" s="7"/>
      <c r="V22" s="7"/>
      <c r="W22" s="7"/>
      <c r="X22" s="7"/>
      <c r="Y22" s="7"/>
      <c r="Z22" s="8"/>
      <c r="AA22" s="8"/>
      <c r="AB22" s="7"/>
      <c r="AC22" s="7"/>
      <c r="AD22" s="7"/>
      <c r="AE22" s="7"/>
      <c r="AF22" s="7"/>
      <c r="AG22" s="8"/>
      <c r="AH22" s="8"/>
      <c r="AI22" s="7"/>
      <c r="AJ22" s="7">
        <f t="shared" si="0"/>
        <v>0</v>
      </c>
    </row>
    <row r="23" spans="1:36" hidden="1" x14ac:dyDescent="0.25">
      <c r="A23" s="24"/>
      <c r="B23" s="3" t="s">
        <v>14</v>
      </c>
      <c r="C23" s="3"/>
      <c r="D23" s="7"/>
      <c r="E23" s="8"/>
      <c r="F23" s="8"/>
      <c r="G23" s="7"/>
      <c r="H23" s="7"/>
      <c r="I23" s="7"/>
      <c r="J23" s="7"/>
      <c r="K23" s="7"/>
      <c r="L23" s="8"/>
      <c r="M23" s="8"/>
      <c r="N23" s="7"/>
      <c r="O23" s="7"/>
      <c r="P23" s="7"/>
      <c r="Q23" s="7"/>
      <c r="R23" s="7"/>
      <c r="S23" s="8"/>
      <c r="T23" s="8"/>
      <c r="U23" s="7"/>
      <c r="V23" s="7"/>
      <c r="W23" s="7"/>
      <c r="X23" s="7"/>
      <c r="Y23" s="7"/>
      <c r="Z23" s="8"/>
      <c r="AA23" s="8"/>
      <c r="AB23" s="7"/>
      <c r="AC23" s="7"/>
      <c r="AD23" s="7"/>
      <c r="AE23" s="7"/>
      <c r="AF23" s="7"/>
      <c r="AG23" s="8"/>
      <c r="AH23" s="8"/>
      <c r="AI23" s="7"/>
      <c r="AJ23" s="7">
        <f t="shared" si="0"/>
        <v>0</v>
      </c>
    </row>
    <row r="24" spans="1:36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8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8">
        <f t="shared" si="7"/>
        <v>0</v>
      </c>
      <c r="M24" s="8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7">
        <f t="shared" si="7"/>
        <v>0</v>
      </c>
      <c r="S24" s="8">
        <f t="shared" si="7"/>
        <v>0</v>
      </c>
      <c r="T24" s="8">
        <f t="shared" si="7"/>
        <v>0</v>
      </c>
      <c r="U24" s="7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7">
        <f t="shared" si="7"/>
        <v>0</v>
      </c>
      <c r="Z24" s="8">
        <f t="shared" si="7"/>
        <v>0</v>
      </c>
      <c r="AA24" s="8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7">
        <f t="shared" si="7"/>
        <v>0</v>
      </c>
      <c r="AG24" s="8">
        <f t="shared" si="7"/>
        <v>0</v>
      </c>
      <c r="AH24" s="8">
        <f t="shared" si="7"/>
        <v>0</v>
      </c>
      <c r="AI24" s="7"/>
      <c r="AJ24" s="7">
        <f t="shared" si="0"/>
        <v>0</v>
      </c>
    </row>
    <row r="25" spans="1:36" hidden="1" x14ac:dyDescent="0.25">
      <c r="A25" s="24"/>
      <c r="B25" s="3" t="s">
        <v>8</v>
      </c>
      <c r="C25" s="3"/>
      <c r="D25" s="7"/>
      <c r="E25" s="8"/>
      <c r="F25" s="8"/>
      <c r="G25" s="7"/>
      <c r="H25" s="7"/>
      <c r="I25" s="7"/>
      <c r="J25" s="7"/>
      <c r="K25" s="7"/>
      <c r="L25" s="8"/>
      <c r="M25" s="8"/>
      <c r="N25" s="7"/>
      <c r="O25" s="7"/>
      <c r="P25" s="7"/>
      <c r="Q25" s="7"/>
      <c r="R25" s="7"/>
      <c r="S25" s="8"/>
      <c r="T25" s="8"/>
      <c r="U25" s="7"/>
      <c r="V25" s="7"/>
      <c r="W25" s="7"/>
      <c r="X25" s="7"/>
      <c r="Y25" s="7"/>
      <c r="Z25" s="8"/>
      <c r="AA25" s="8"/>
      <c r="AB25" s="7"/>
      <c r="AC25" s="7"/>
      <c r="AD25" s="7"/>
      <c r="AE25" s="7"/>
      <c r="AF25" s="7"/>
      <c r="AG25" s="8"/>
      <c r="AH25" s="8"/>
      <c r="AI25" s="7"/>
      <c r="AJ25" s="7">
        <f t="shared" si="0"/>
        <v>0</v>
      </c>
    </row>
    <row r="26" spans="1:36" hidden="1" x14ac:dyDescent="0.25">
      <c r="A26" s="24"/>
      <c r="B26" s="3" t="s">
        <v>9</v>
      </c>
      <c r="C26" s="3"/>
      <c r="D26" s="7"/>
      <c r="E26" s="8"/>
      <c r="F26" s="8"/>
      <c r="G26" s="7"/>
      <c r="H26" s="7"/>
      <c r="I26" s="7"/>
      <c r="J26" s="7"/>
      <c r="K26" s="7"/>
      <c r="L26" s="8"/>
      <c r="M26" s="8"/>
      <c r="N26" s="7"/>
      <c r="O26" s="7"/>
      <c r="P26" s="7"/>
      <c r="Q26" s="7"/>
      <c r="R26" s="7"/>
      <c r="S26" s="8"/>
      <c r="T26" s="8"/>
      <c r="U26" s="7"/>
      <c r="V26" s="7"/>
      <c r="W26" s="7"/>
      <c r="X26" s="7"/>
      <c r="Y26" s="7"/>
      <c r="Z26" s="8"/>
      <c r="AA26" s="8"/>
      <c r="AB26" s="7"/>
      <c r="AC26" s="7"/>
      <c r="AD26" s="7"/>
      <c r="AE26" s="7"/>
      <c r="AF26" s="7"/>
      <c r="AG26" s="8"/>
      <c r="AH26" s="8"/>
      <c r="AI26" s="7"/>
      <c r="AJ26" s="7">
        <f t="shared" si="0"/>
        <v>0</v>
      </c>
    </row>
    <row r="27" spans="1:36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8">
        <f t="shared" si="8"/>
        <v>0</v>
      </c>
      <c r="G27" s="7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7">
        <f t="shared" si="8"/>
        <v>0</v>
      </c>
      <c r="L27" s="8">
        <f t="shared" si="8"/>
        <v>0</v>
      </c>
      <c r="M27" s="8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7">
        <f t="shared" si="8"/>
        <v>0</v>
      </c>
      <c r="S27" s="8">
        <f t="shared" si="8"/>
        <v>0</v>
      </c>
      <c r="T27" s="8">
        <f t="shared" si="8"/>
        <v>0</v>
      </c>
      <c r="U27" s="7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7">
        <f t="shared" si="8"/>
        <v>0</v>
      </c>
      <c r="Z27" s="8">
        <f t="shared" si="8"/>
        <v>0</v>
      </c>
      <c r="AA27" s="8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7">
        <f t="shared" si="8"/>
        <v>0</v>
      </c>
      <c r="AG27" s="8">
        <f t="shared" si="8"/>
        <v>0</v>
      </c>
      <c r="AH27" s="8">
        <f t="shared" si="8"/>
        <v>0</v>
      </c>
      <c r="AI27" s="7"/>
      <c r="AJ27" s="7">
        <f t="shared" si="0"/>
        <v>0</v>
      </c>
    </row>
    <row r="28" spans="1:36" hidden="1" x14ac:dyDescent="0.25">
      <c r="A28" s="25"/>
      <c r="B28" s="3" t="s">
        <v>13</v>
      </c>
      <c r="C28" s="3"/>
      <c r="D28" s="7"/>
      <c r="E28" s="8"/>
      <c r="F28" s="8"/>
      <c r="G28" s="7"/>
      <c r="H28" s="7"/>
      <c r="I28" s="7"/>
      <c r="J28" s="7"/>
      <c r="K28" s="7"/>
      <c r="L28" s="8"/>
      <c r="M28" s="8"/>
      <c r="N28" s="7"/>
      <c r="O28" s="7"/>
      <c r="P28" s="7"/>
      <c r="Q28" s="7"/>
      <c r="R28" s="7"/>
      <c r="S28" s="8"/>
      <c r="T28" s="8"/>
      <c r="U28" s="7"/>
      <c r="V28" s="7"/>
      <c r="W28" s="7"/>
      <c r="X28" s="7"/>
      <c r="Y28" s="7"/>
      <c r="Z28" s="8"/>
      <c r="AA28" s="8"/>
      <c r="AB28" s="7"/>
      <c r="AC28" s="7"/>
      <c r="AD28" s="7"/>
      <c r="AE28" s="7"/>
      <c r="AF28" s="7"/>
      <c r="AG28" s="8"/>
      <c r="AH28" s="8"/>
      <c r="AI28" s="7"/>
      <c r="AJ28" s="7">
        <f t="shared" si="0"/>
        <v>0</v>
      </c>
    </row>
    <row r="29" spans="1:36" hidden="1" x14ac:dyDescent="0.25">
      <c r="AJ29" s="7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pane xSplit="3" topLeftCell="M1" activePane="topRight" state="frozen"/>
      <selection pane="topRight" activeCell="AH13" sqref="AH13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6" width="9.125" style="4" customWidth="1"/>
    <col min="7" max="10" width="9.125" style="12" customWidth="1"/>
    <col min="11" max="15" width="9.125" style="4" customWidth="1"/>
    <col min="16" max="17" width="9.125" style="12" customWidth="1"/>
    <col min="18" max="22" width="9.125" style="4" customWidth="1"/>
    <col min="23" max="24" width="9.125" style="12" customWidth="1"/>
    <col min="25" max="29" width="9.125" style="4" customWidth="1"/>
    <col min="30" max="31" width="9.125" style="12" customWidth="1"/>
    <col min="32" max="35" width="9.125" style="4" customWidth="1"/>
    <col min="36" max="16384" width="8.875" style="1"/>
  </cols>
  <sheetData>
    <row r="1" spans="1:35" x14ac:dyDescent="0.25">
      <c r="A1" s="26" t="s">
        <v>16</v>
      </c>
      <c r="B1" s="9" t="s">
        <v>5</v>
      </c>
      <c r="C1" s="11" t="s">
        <v>27</v>
      </c>
      <c r="D1" s="28" t="s">
        <v>4</v>
      </c>
      <c r="E1" s="2">
        <v>1</v>
      </c>
      <c r="F1" s="2">
        <v>2</v>
      </c>
      <c r="G1" s="5">
        <v>3</v>
      </c>
      <c r="H1" s="5">
        <v>4</v>
      </c>
      <c r="I1" s="5">
        <v>5</v>
      </c>
      <c r="J1" s="5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5">
        <v>12</v>
      </c>
      <c r="Q1" s="5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5">
        <v>19</v>
      </c>
      <c r="X1" s="5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5">
        <v>26</v>
      </c>
      <c r="AE1" s="5">
        <v>27</v>
      </c>
      <c r="AF1" s="2">
        <v>28</v>
      </c>
      <c r="AG1" s="2">
        <v>29</v>
      </c>
      <c r="AH1" s="2">
        <v>30</v>
      </c>
      <c r="AI1" s="30" t="s">
        <v>17</v>
      </c>
    </row>
    <row r="2" spans="1:35" x14ac:dyDescent="0.25">
      <c r="A2" s="27"/>
      <c r="B2" s="10" t="s">
        <v>6</v>
      </c>
      <c r="C2" s="11" t="s">
        <v>33</v>
      </c>
      <c r="D2" s="29"/>
      <c r="E2" s="3" t="s">
        <v>20</v>
      </c>
      <c r="F2" s="3" t="s">
        <v>21</v>
      </c>
      <c r="G2" s="6" t="s">
        <v>22</v>
      </c>
      <c r="H2" s="6" t="s">
        <v>23</v>
      </c>
      <c r="I2" s="6" t="s">
        <v>24</v>
      </c>
      <c r="J2" s="6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6" t="s">
        <v>24</v>
      </c>
      <c r="Q2" s="6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6" t="s">
        <v>24</v>
      </c>
      <c r="X2" s="6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6" t="s">
        <v>24</v>
      </c>
      <c r="AE2" s="6" t="s">
        <v>18</v>
      </c>
      <c r="AF2" s="3" t="s">
        <v>19</v>
      </c>
      <c r="AG2" s="3" t="s">
        <v>20</v>
      </c>
      <c r="AH2" s="3" t="s">
        <v>21</v>
      </c>
      <c r="AI2" s="31"/>
    </row>
    <row r="3" spans="1:35" x14ac:dyDescent="0.25">
      <c r="A3" s="23" t="s">
        <v>0</v>
      </c>
      <c r="B3" s="14" t="s">
        <v>30</v>
      </c>
      <c r="C3" s="3" t="s">
        <v>31</v>
      </c>
      <c r="D3" s="7"/>
      <c r="E3" s="7"/>
      <c r="F3" s="7">
        <f>12500+18050</f>
        <v>30550</v>
      </c>
      <c r="G3" s="8"/>
      <c r="H3" s="8"/>
      <c r="I3" s="8"/>
      <c r="J3" s="8"/>
      <c r="K3" s="7"/>
      <c r="L3" s="7"/>
      <c r="M3" s="7">
        <v>20000</v>
      </c>
      <c r="N3" s="7"/>
      <c r="O3" s="7"/>
      <c r="P3" s="8"/>
      <c r="Q3" s="8"/>
      <c r="R3" s="7"/>
      <c r="S3" s="7"/>
      <c r="T3" s="7">
        <v>25000</v>
      </c>
      <c r="U3" s="7"/>
      <c r="V3" s="7"/>
      <c r="W3" s="8"/>
      <c r="X3" s="8"/>
      <c r="Y3" s="7"/>
      <c r="Z3" s="7">
        <v>25000</v>
      </c>
      <c r="AA3" s="7"/>
      <c r="AB3" s="7"/>
      <c r="AC3" s="7"/>
      <c r="AD3" s="8"/>
      <c r="AE3" s="8"/>
      <c r="AF3" s="7"/>
      <c r="AG3" s="7">
        <v>20000</v>
      </c>
      <c r="AH3" s="7"/>
      <c r="AI3" s="7">
        <f t="shared" ref="AI3:AI29" si="0">SUM(E3:AH3)</f>
        <v>120550</v>
      </c>
    </row>
    <row r="4" spans="1:35" x14ac:dyDescent="0.25">
      <c r="A4" s="24"/>
      <c r="B4" s="3" t="s">
        <v>12</v>
      </c>
      <c r="C4" s="3" t="s">
        <v>25</v>
      </c>
      <c r="D4" s="7">
        <v>19386</v>
      </c>
      <c r="E4" s="7">
        <f>D4+E3-E5</f>
        <v>15843</v>
      </c>
      <c r="F4" s="7">
        <f t="shared" ref="F4:AH4" si="1">E4+F3-F5</f>
        <v>42176</v>
      </c>
      <c r="G4" s="8">
        <f t="shared" si="1"/>
        <v>42176</v>
      </c>
      <c r="H4" s="8">
        <f t="shared" si="1"/>
        <v>42176</v>
      </c>
      <c r="I4" s="8">
        <f t="shared" si="1"/>
        <v>42176</v>
      </c>
      <c r="J4" s="8">
        <f t="shared" si="1"/>
        <v>42176</v>
      </c>
      <c r="K4" s="7">
        <f t="shared" si="1"/>
        <v>36967</v>
      </c>
      <c r="L4" s="7">
        <f t="shared" si="1"/>
        <v>31936</v>
      </c>
      <c r="M4" s="7">
        <f t="shared" si="1"/>
        <v>45322</v>
      </c>
      <c r="N4" s="7">
        <f t="shared" si="1"/>
        <v>38287</v>
      </c>
      <c r="O4" s="7">
        <f t="shared" si="1"/>
        <v>29604</v>
      </c>
      <c r="P4" s="8">
        <f t="shared" si="1"/>
        <v>29604</v>
      </c>
      <c r="Q4" s="8">
        <f t="shared" si="1"/>
        <v>29604</v>
      </c>
      <c r="R4" s="7">
        <f t="shared" si="1"/>
        <v>20362</v>
      </c>
      <c r="S4" s="7">
        <f t="shared" si="1"/>
        <v>13285</v>
      </c>
      <c r="T4" s="7">
        <f>S4+T3-T5+5000</f>
        <v>38840</v>
      </c>
      <c r="U4" s="7">
        <f t="shared" si="1"/>
        <v>35625</v>
      </c>
      <c r="V4" s="7">
        <f t="shared" si="1"/>
        <v>31177</v>
      </c>
      <c r="W4" s="8">
        <f t="shared" si="1"/>
        <v>31177</v>
      </c>
      <c r="X4" s="8">
        <f t="shared" si="1"/>
        <v>31177</v>
      </c>
      <c r="Y4" s="7">
        <f t="shared" si="1"/>
        <v>27989</v>
      </c>
      <c r="Z4" s="7">
        <f t="shared" si="1"/>
        <v>49875</v>
      </c>
      <c r="AA4" s="7">
        <f t="shared" si="1"/>
        <v>46777</v>
      </c>
      <c r="AB4" s="7">
        <f t="shared" si="1"/>
        <v>43748</v>
      </c>
      <c r="AC4" s="7">
        <f t="shared" si="1"/>
        <v>39486</v>
      </c>
      <c r="AD4" s="8">
        <f t="shared" si="1"/>
        <v>39486</v>
      </c>
      <c r="AE4" s="8">
        <f t="shared" si="1"/>
        <v>39486</v>
      </c>
      <c r="AF4" s="7">
        <f t="shared" si="1"/>
        <v>36417</v>
      </c>
      <c r="AG4" s="7">
        <f t="shared" si="1"/>
        <v>53120</v>
      </c>
      <c r="AH4" s="7">
        <f t="shared" si="1"/>
        <v>49924</v>
      </c>
      <c r="AI4" s="7">
        <f t="shared" si="0"/>
        <v>1095998</v>
      </c>
    </row>
    <row r="5" spans="1:35" x14ac:dyDescent="0.25">
      <c r="A5" s="24"/>
      <c r="B5" s="3" t="s">
        <v>8</v>
      </c>
      <c r="C5" s="3" t="s">
        <v>26</v>
      </c>
      <c r="D5" s="7"/>
      <c r="E5" s="7">
        <v>3543</v>
      </c>
      <c r="F5" s="7">
        <v>4217</v>
      </c>
      <c r="G5" s="8"/>
      <c r="H5" s="8"/>
      <c r="I5" s="8"/>
      <c r="J5" s="8"/>
      <c r="K5" s="7">
        <v>5209</v>
      </c>
      <c r="L5" s="7">
        <v>5031</v>
      </c>
      <c r="M5" s="7">
        <v>6614</v>
      </c>
      <c r="N5" s="7">
        <v>7035</v>
      </c>
      <c r="O5" s="7">
        <v>8683</v>
      </c>
      <c r="P5" s="8"/>
      <c r="Q5" s="8"/>
      <c r="R5" s="7">
        <v>9242</v>
      </c>
      <c r="S5" s="7">
        <v>7077</v>
      </c>
      <c r="T5" s="7">
        <v>4445</v>
      </c>
      <c r="U5" s="7">
        <v>3215</v>
      </c>
      <c r="V5" s="7">
        <v>4448</v>
      </c>
      <c r="W5" s="8"/>
      <c r="X5" s="8"/>
      <c r="Y5" s="7">
        <v>3188</v>
      </c>
      <c r="Z5" s="7">
        <v>3114</v>
      </c>
      <c r="AA5" s="7">
        <v>3098</v>
      </c>
      <c r="AB5" s="7">
        <v>3029</v>
      </c>
      <c r="AC5" s="7">
        <v>4262</v>
      </c>
      <c r="AD5" s="8"/>
      <c r="AE5" s="8"/>
      <c r="AF5" s="7">
        <v>3069</v>
      </c>
      <c r="AG5" s="7">
        <v>3297</v>
      </c>
      <c r="AH5" s="7">
        <v>3196</v>
      </c>
      <c r="AI5" s="7">
        <f t="shared" si="0"/>
        <v>95012</v>
      </c>
    </row>
    <row r="6" spans="1:35" x14ac:dyDescent="0.25">
      <c r="A6" s="24"/>
      <c r="B6" s="3" t="s">
        <v>9</v>
      </c>
      <c r="C6" s="3" t="s">
        <v>32</v>
      </c>
      <c r="D6" s="7"/>
      <c r="E6" s="7"/>
      <c r="F6" s="7"/>
      <c r="G6" s="8"/>
      <c r="H6" s="8"/>
      <c r="I6" s="8"/>
      <c r="J6" s="8"/>
      <c r="K6" s="7"/>
      <c r="L6" s="7"/>
      <c r="M6" s="7"/>
      <c r="N6" s="7"/>
      <c r="O6" s="7"/>
      <c r="P6" s="8"/>
      <c r="Q6" s="8"/>
      <c r="R6" s="7"/>
      <c r="S6" s="7"/>
      <c r="T6" s="7"/>
      <c r="U6" s="7"/>
      <c r="V6" s="7"/>
      <c r="W6" s="8"/>
      <c r="X6" s="8"/>
      <c r="Y6" s="7"/>
      <c r="Z6" s="7"/>
      <c r="AA6" s="7"/>
      <c r="AB6" s="7"/>
      <c r="AC6" s="7"/>
      <c r="AD6" s="8"/>
      <c r="AE6" s="8"/>
      <c r="AF6" s="7"/>
      <c r="AG6" s="7"/>
      <c r="AH6" s="7"/>
      <c r="AI6" s="7">
        <f t="shared" si="0"/>
        <v>0</v>
      </c>
    </row>
    <row r="7" spans="1:35" x14ac:dyDescent="0.25">
      <c r="A7" s="24"/>
      <c r="B7" s="3" t="s">
        <v>10</v>
      </c>
      <c r="C7" s="3" t="s">
        <v>28</v>
      </c>
      <c r="D7" s="7">
        <v>69335</v>
      </c>
      <c r="E7" s="7">
        <f t="shared" ref="E7:AH7" si="2">D7+E5-E6-E8</f>
        <v>6878</v>
      </c>
      <c r="F7" s="7">
        <f t="shared" si="2"/>
        <v>11095</v>
      </c>
      <c r="G7" s="8">
        <f t="shared" si="2"/>
        <v>11095</v>
      </c>
      <c r="H7" s="8">
        <f t="shared" si="2"/>
        <v>11095</v>
      </c>
      <c r="I7" s="8">
        <f t="shared" si="2"/>
        <v>11095</v>
      </c>
      <c r="J7" s="8">
        <f t="shared" si="2"/>
        <v>11095</v>
      </c>
      <c r="K7" s="7">
        <f t="shared" si="2"/>
        <v>16304</v>
      </c>
      <c r="L7" s="7">
        <f t="shared" si="2"/>
        <v>21335</v>
      </c>
      <c r="M7" s="7">
        <f t="shared" si="2"/>
        <v>11449</v>
      </c>
      <c r="N7" s="7">
        <f t="shared" si="2"/>
        <v>18484</v>
      </c>
      <c r="O7" s="7">
        <f t="shared" si="2"/>
        <v>27167</v>
      </c>
      <c r="P7" s="8">
        <f t="shared" si="2"/>
        <v>27167</v>
      </c>
      <c r="Q7" s="8">
        <f t="shared" si="2"/>
        <v>27167</v>
      </c>
      <c r="R7" s="7">
        <f t="shared" si="2"/>
        <v>36409</v>
      </c>
      <c r="S7" s="7">
        <f t="shared" si="2"/>
        <v>43486</v>
      </c>
      <c r="T7" s="7">
        <f t="shared" si="2"/>
        <v>12837</v>
      </c>
      <c r="U7" s="7">
        <f t="shared" si="2"/>
        <v>16052</v>
      </c>
      <c r="V7" s="7">
        <f t="shared" si="2"/>
        <v>20500</v>
      </c>
      <c r="W7" s="8">
        <f t="shared" si="2"/>
        <v>20500</v>
      </c>
      <c r="X7" s="8">
        <f t="shared" si="2"/>
        <v>20500</v>
      </c>
      <c r="Y7" s="7">
        <f t="shared" si="2"/>
        <v>23688</v>
      </c>
      <c r="Z7" s="7">
        <f t="shared" si="2"/>
        <v>26802</v>
      </c>
      <c r="AA7" s="7">
        <f t="shared" si="2"/>
        <v>29900</v>
      </c>
      <c r="AB7" s="7">
        <f t="shared" si="2"/>
        <v>32929</v>
      </c>
      <c r="AC7" s="7">
        <f t="shared" si="2"/>
        <v>37191</v>
      </c>
      <c r="AD7" s="8">
        <f t="shared" si="2"/>
        <v>37191</v>
      </c>
      <c r="AE7" s="8">
        <f t="shared" si="2"/>
        <v>37191</v>
      </c>
      <c r="AF7" s="7">
        <f t="shared" si="2"/>
        <v>40260</v>
      </c>
      <c r="AG7" s="7">
        <f t="shared" si="2"/>
        <v>16057</v>
      </c>
      <c r="AH7" s="7">
        <f t="shared" si="2"/>
        <v>19253</v>
      </c>
      <c r="AI7" s="7">
        <f t="shared" si="0"/>
        <v>682172</v>
      </c>
    </row>
    <row r="8" spans="1:35" x14ac:dyDescent="0.25">
      <c r="A8" s="25"/>
      <c r="B8" s="3" t="s">
        <v>13</v>
      </c>
      <c r="C8" s="3" t="s">
        <v>29</v>
      </c>
      <c r="D8" s="7"/>
      <c r="E8" s="7">
        <v>66000</v>
      </c>
      <c r="F8" s="7"/>
      <c r="G8" s="8"/>
      <c r="H8" s="8"/>
      <c r="I8" s="8"/>
      <c r="J8" s="8"/>
      <c r="K8" s="7"/>
      <c r="L8" s="7"/>
      <c r="M8" s="7">
        <v>16500</v>
      </c>
      <c r="N8" s="7"/>
      <c r="O8" s="7"/>
      <c r="P8" s="8"/>
      <c r="Q8" s="8"/>
      <c r="R8" s="7"/>
      <c r="S8" s="7"/>
      <c r="T8" s="7">
        <f>29594+5500</f>
        <v>35094</v>
      </c>
      <c r="U8" s="7"/>
      <c r="V8" s="7"/>
      <c r="W8" s="8"/>
      <c r="X8" s="8"/>
      <c r="Y8" s="7"/>
      <c r="Z8" s="7"/>
      <c r="AA8" s="7"/>
      <c r="AB8" s="7"/>
      <c r="AC8" s="7"/>
      <c r="AD8" s="8"/>
      <c r="AE8" s="8"/>
      <c r="AF8" s="7"/>
      <c r="AG8" s="7">
        <v>27500</v>
      </c>
      <c r="AH8" s="7"/>
      <c r="AI8" s="7">
        <f t="shared" si="0"/>
        <v>145094</v>
      </c>
    </row>
    <row r="9" spans="1:35" x14ac:dyDescent="0.25">
      <c r="A9" s="23" t="s">
        <v>3</v>
      </c>
      <c r="B9" s="14" t="s">
        <v>30</v>
      </c>
      <c r="C9" s="3" t="s">
        <v>31</v>
      </c>
      <c r="D9" s="7"/>
      <c r="E9" s="7"/>
      <c r="F9" s="7">
        <f>11200+4454</f>
        <v>15654</v>
      </c>
      <c r="G9" s="8"/>
      <c r="H9" s="8"/>
      <c r="I9" s="8"/>
      <c r="J9" s="8"/>
      <c r="K9" s="7"/>
      <c r="L9" s="7"/>
      <c r="M9" s="7">
        <v>30800</v>
      </c>
      <c r="N9" s="7"/>
      <c r="O9" s="7"/>
      <c r="P9" s="8"/>
      <c r="Q9" s="8"/>
      <c r="R9" s="7"/>
      <c r="S9" s="7"/>
      <c r="T9" s="7">
        <v>28000</v>
      </c>
      <c r="U9" s="7"/>
      <c r="V9" s="7"/>
      <c r="W9" s="8"/>
      <c r="X9" s="8"/>
      <c r="Y9" s="7"/>
      <c r="Z9" s="7">
        <v>30800</v>
      </c>
      <c r="AA9" s="7"/>
      <c r="AB9" s="7"/>
      <c r="AC9" s="7"/>
      <c r="AD9" s="8"/>
      <c r="AE9" s="8"/>
      <c r="AF9" s="7"/>
      <c r="AG9" s="7">
        <v>33600</v>
      </c>
      <c r="AH9" s="7"/>
      <c r="AI9" s="7">
        <f t="shared" si="0"/>
        <v>138854</v>
      </c>
    </row>
    <row r="10" spans="1:35" x14ac:dyDescent="0.25">
      <c r="A10" s="24"/>
      <c r="B10" s="3" t="s">
        <v>12</v>
      </c>
      <c r="C10" s="3" t="s">
        <v>25</v>
      </c>
      <c r="D10" s="7">
        <v>36882</v>
      </c>
      <c r="E10" s="7">
        <f>D10+E9-E11</f>
        <v>30115</v>
      </c>
      <c r="F10" s="7">
        <f t="shared" ref="F10:AH10" si="3">E10+F9-F11</f>
        <v>39323</v>
      </c>
      <c r="G10" s="8">
        <f t="shared" si="3"/>
        <v>39323</v>
      </c>
      <c r="H10" s="8">
        <f t="shared" si="3"/>
        <v>39323</v>
      </c>
      <c r="I10" s="8">
        <f t="shared" si="3"/>
        <v>39323</v>
      </c>
      <c r="J10" s="8">
        <f t="shared" si="3"/>
        <v>39323</v>
      </c>
      <c r="K10" s="7">
        <f t="shared" si="3"/>
        <v>34962</v>
      </c>
      <c r="L10" s="7">
        <f t="shared" si="3"/>
        <v>30822</v>
      </c>
      <c r="M10" s="7">
        <f t="shared" si="3"/>
        <v>56166</v>
      </c>
      <c r="N10" s="7">
        <f t="shared" si="3"/>
        <v>50404</v>
      </c>
      <c r="O10" s="7">
        <f t="shared" si="3"/>
        <v>44646</v>
      </c>
      <c r="P10" s="8">
        <f t="shared" si="3"/>
        <v>44646</v>
      </c>
      <c r="Q10" s="8">
        <f t="shared" si="3"/>
        <v>44646</v>
      </c>
      <c r="R10" s="7">
        <f t="shared" si="3"/>
        <v>39005</v>
      </c>
      <c r="S10" s="7">
        <f t="shared" si="3"/>
        <v>30649</v>
      </c>
      <c r="T10" s="7">
        <f t="shared" si="3"/>
        <v>50861</v>
      </c>
      <c r="U10" s="7">
        <f t="shared" si="3"/>
        <v>42860</v>
      </c>
      <c r="V10" s="7">
        <f t="shared" si="3"/>
        <v>34793</v>
      </c>
      <c r="W10" s="8">
        <f t="shared" si="3"/>
        <v>34793</v>
      </c>
      <c r="X10" s="8">
        <f t="shared" si="3"/>
        <v>34793</v>
      </c>
      <c r="Y10" s="7">
        <f t="shared" si="3"/>
        <v>26754</v>
      </c>
      <c r="Z10" s="7">
        <f t="shared" si="3"/>
        <v>49720</v>
      </c>
      <c r="AA10" s="7">
        <f t="shared" si="3"/>
        <v>41929</v>
      </c>
      <c r="AB10" s="7">
        <f t="shared" si="3"/>
        <v>34342</v>
      </c>
      <c r="AC10" s="7">
        <f t="shared" si="3"/>
        <v>27772</v>
      </c>
      <c r="AD10" s="8">
        <f t="shared" si="3"/>
        <v>27772</v>
      </c>
      <c r="AE10" s="8">
        <f t="shared" si="3"/>
        <v>27772</v>
      </c>
      <c r="AF10" s="7">
        <f t="shared" si="3"/>
        <v>20129</v>
      </c>
      <c r="AG10" s="7">
        <f t="shared" si="3"/>
        <v>45445</v>
      </c>
      <c r="AH10" s="7">
        <f t="shared" si="3"/>
        <v>37424</v>
      </c>
      <c r="AI10" s="7">
        <f t="shared" si="0"/>
        <v>1139835</v>
      </c>
    </row>
    <row r="11" spans="1:35" x14ac:dyDescent="0.25">
      <c r="A11" s="24"/>
      <c r="B11" s="3" t="s">
        <v>8</v>
      </c>
      <c r="C11" s="3" t="s">
        <v>26</v>
      </c>
      <c r="D11" s="7"/>
      <c r="E11" s="7">
        <v>6767</v>
      </c>
      <c r="F11" s="7">
        <v>6446</v>
      </c>
      <c r="G11" s="8"/>
      <c r="H11" s="8"/>
      <c r="I11" s="8"/>
      <c r="J11" s="8"/>
      <c r="K11" s="7">
        <v>4361</v>
      </c>
      <c r="L11" s="7">
        <v>4140</v>
      </c>
      <c r="M11" s="7">
        <v>5456</v>
      </c>
      <c r="N11" s="7">
        <v>5762</v>
      </c>
      <c r="O11" s="7">
        <v>5758</v>
      </c>
      <c r="P11" s="8"/>
      <c r="Q11" s="8"/>
      <c r="R11" s="7">
        <v>5641</v>
      </c>
      <c r="S11" s="7">
        <v>8356</v>
      </c>
      <c r="T11" s="7">
        <v>7788</v>
      </c>
      <c r="U11" s="7">
        <v>8001</v>
      </c>
      <c r="V11" s="7">
        <v>8067</v>
      </c>
      <c r="W11" s="8"/>
      <c r="X11" s="8"/>
      <c r="Y11" s="7">
        <v>8039</v>
      </c>
      <c r="Z11" s="7">
        <v>7834</v>
      </c>
      <c r="AA11" s="7">
        <v>7791</v>
      </c>
      <c r="AB11" s="7">
        <v>7587</v>
      </c>
      <c r="AC11" s="7">
        <v>6570</v>
      </c>
      <c r="AD11" s="8"/>
      <c r="AE11" s="8"/>
      <c r="AF11" s="7">
        <v>7643</v>
      </c>
      <c r="AG11" s="7">
        <v>8284</v>
      </c>
      <c r="AH11" s="7">
        <v>8021</v>
      </c>
      <c r="AI11" s="7">
        <f t="shared" si="0"/>
        <v>138312</v>
      </c>
    </row>
    <row r="12" spans="1:35" x14ac:dyDescent="0.25">
      <c r="A12" s="24"/>
      <c r="B12" s="3" t="s">
        <v>9</v>
      </c>
      <c r="C12" s="3" t="s">
        <v>32</v>
      </c>
      <c r="D12" s="7"/>
      <c r="E12" s="7"/>
      <c r="F12" s="7"/>
      <c r="G12" s="8"/>
      <c r="H12" s="8"/>
      <c r="I12" s="8"/>
      <c r="J12" s="8"/>
      <c r="K12" s="7"/>
      <c r="L12" s="7"/>
      <c r="M12" s="7"/>
      <c r="N12" s="7"/>
      <c r="O12" s="7"/>
      <c r="P12" s="8"/>
      <c r="Q12" s="8"/>
      <c r="R12" s="7"/>
      <c r="S12" s="7"/>
      <c r="T12" s="7"/>
      <c r="U12" s="7"/>
      <c r="V12" s="7"/>
      <c r="W12" s="8"/>
      <c r="X12" s="8"/>
      <c r="Y12" s="7"/>
      <c r="Z12" s="7"/>
      <c r="AA12" s="7"/>
      <c r="AB12" s="7"/>
      <c r="AC12" s="7"/>
      <c r="AD12" s="8"/>
      <c r="AE12" s="8"/>
      <c r="AF12" s="7"/>
      <c r="AG12" s="7"/>
      <c r="AH12" s="7"/>
      <c r="AI12" s="7">
        <f t="shared" si="0"/>
        <v>0</v>
      </c>
    </row>
    <row r="13" spans="1:35" x14ac:dyDescent="0.25">
      <c r="A13" s="24"/>
      <c r="B13" s="3" t="s">
        <v>10</v>
      </c>
      <c r="C13" s="3" t="s">
        <v>28</v>
      </c>
      <c r="D13" s="7">
        <v>56623</v>
      </c>
      <c r="E13" s="7">
        <f t="shared" ref="E13:AH13" si="4">D13+E11-E12-E14</f>
        <v>24890</v>
      </c>
      <c r="F13" s="7">
        <f t="shared" si="4"/>
        <v>31336</v>
      </c>
      <c r="G13" s="8">
        <f t="shared" si="4"/>
        <v>31336</v>
      </c>
      <c r="H13" s="8">
        <f t="shared" si="4"/>
        <v>31336</v>
      </c>
      <c r="I13" s="8">
        <f t="shared" si="4"/>
        <v>31336</v>
      </c>
      <c r="J13" s="8">
        <f t="shared" si="4"/>
        <v>31336</v>
      </c>
      <c r="K13" s="7">
        <f t="shared" si="4"/>
        <v>35697</v>
      </c>
      <c r="L13" s="7">
        <f t="shared" si="4"/>
        <v>39837</v>
      </c>
      <c r="M13" s="7">
        <f t="shared" si="4"/>
        <v>45293</v>
      </c>
      <c r="N13" s="7">
        <f t="shared" si="4"/>
        <v>51055</v>
      </c>
      <c r="O13" s="7">
        <f t="shared" si="4"/>
        <v>56813</v>
      </c>
      <c r="P13" s="8">
        <f t="shared" si="4"/>
        <v>56813</v>
      </c>
      <c r="Q13" s="8">
        <f t="shared" si="4"/>
        <v>56813</v>
      </c>
      <c r="R13" s="7">
        <f t="shared" si="4"/>
        <v>62454</v>
      </c>
      <c r="S13" s="7">
        <f t="shared" si="4"/>
        <v>70810</v>
      </c>
      <c r="T13" s="7">
        <f t="shared" si="4"/>
        <v>36598</v>
      </c>
      <c r="U13" s="7">
        <f t="shared" si="4"/>
        <v>44599</v>
      </c>
      <c r="V13" s="7">
        <f t="shared" si="4"/>
        <v>52666</v>
      </c>
      <c r="W13" s="8">
        <f t="shared" si="4"/>
        <v>52666</v>
      </c>
      <c r="X13" s="8">
        <f t="shared" si="4"/>
        <v>52666</v>
      </c>
      <c r="Y13" s="7">
        <f t="shared" si="4"/>
        <v>60705</v>
      </c>
      <c r="Z13" s="7">
        <f t="shared" si="4"/>
        <v>68539</v>
      </c>
      <c r="AA13" s="7">
        <f t="shared" si="4"/>
        <v>76330</v>
      </c>
      <c r="AB13" s="7">
        <f t="shared" si="4"/>
        <v>83917</v>
      </c>
      <c r="AC13" s="7">
        <f t="shared" si="4"/>
        <v>90487</v>
      </c>
      <c r="AD13" s="8">
        <f t="shared" si="4"/>
        <v>90487</v>
      </c>
      <c r="AE13" s="8">
        <f t="shared" si="4"/>
        <v>90487</v>
      </c>
      <c r="AF13" s="7">
        <f t="shared" si="4"/>
        <v>98130</v>
      </c>
      <c r="AG13" s="7">
        <f t="shared" si="4"/>
        <v>46914</v>
      </c>
      <c r="AH13" s="7">
        <f t="shared" si="4"/>
        <v>54935</v>
      </c>
      <c r="AI13" s="7">
        <f t="shared" si="0"/>
        <v>1657281</v>
      </c>
    </row>
    <row r="14" spans="1:35" x14ac:dyDescent="0.25">
      <c r="A14" s="25"/>
      <c r="B14" s="3" t="s">
        <v>13</v>
      </c>
      <c r="C14" s="3" t="s">
        <v>29</v>
      </c>
      <c r="D14" s="7"/>
      <c r="E14" s="7">
        <v>38500</v>
      </c>
      <c r="F14" s="7"/>
      <c r="G14" s="8"/>
      <c r="H14" s="8"/>
      <c r="I14" s="8"/>
      <c r="J14" s="8"/>
      <c r="K14" s="7"/>
      <c r="L14" s="7"/>
      <c r="M14" s="7"/>
      <c r="N14" s="7"/>
      <c r="O14" s="7"/>
      <c r="P14" s="8"/>
      <c r="Q14" s="8"/>
      <c r="R14" s="7"/>
      <c r="S14" s="7"/>
      <c r="T14" s="7">
        <v>42000</v>
      </c>
      <c r="U14" s="7"/>
      <c r="V14" s="7"/>
      <c r="W14" s="8"/>
      <c r="X14" s="8"/>
      <c r="Y14" s="7"/>
      <c r="Z14" s="7"/>
      <c r="AA14" s="7"/>
      <c r="AB14" s="7"/>
      <c r="AC14" s="7"/>
      <c r="AD14" s="8"/>
      <c r="AE14" s="8"/>
      <c r="AF14" s="7"/>
      <c r="AG14" s="7">
        <f>17500+42000</f>
        <v>59500</v>
      </c>
      <c r="AH14" s="7"/>
      <c r="AI14" s="7">
        <f t="shared" si="0"/>
        <v>140000</v>
      </c>
    </row>
    <row r="15" spans="1:35" x14ac:dyDescent="0.25">
      <c r="A15" s="23" t="s">
        <v>2</v>
      </c>
      <c r="B15" s="14" t="s">
        <v>30</v>
      </c>
      <c r="C15" s="3" t="s">
        <v>31</v>
      </c>
      <c r="D15" s="7"/>
      <c r="E15" s="7"/>
      <c r="F15" s="7"/>
      <c r="G15" s="8"/>
      <c r="H15" s="8"/>
      <c r="I15" s="8"/>
      <c r="J15" s="8"/>
      <c r="K15" s="7"/>
      <c r="L15" s="7"/>
      <c r="M15" s="7"/>
      <c r="N15" s="7"/>
      <c r="O15" s="7"/>
      <c r="P15" s="8"/>
      <c r="Q15" s="8"/>
      <c r="R15" s="7"/>
      <c r="S15" s="7"/>
      <c r="T15" s="7"/>
      <c r="U15" s="7"/>
      <c r="V15" s="7"/>
      <c r="W15" s="8"/>
      <c r="X15" s="8"/>
      <c r="Y15" s="7"/>
      <c r="Z15" s="7"/>
      <c r="AA15" s="7"/>
      <c r="AB15" s="7"/>
      <c r="AC15" s="7"/>
      <c r="AD15" s="8"/>
      <c r="AE15" s="8"/>
      <c r="AF15" s="7"/>
      <c r="AG15" s="7"/>
      <c r="AH15" s="7"/>
      <c r="AI15" s="7">
        <f t="shared" si="0"/>
        <v>0</v>
      </c>
    </row>
    <row r="16" spans="1:35" x14ac:dyDescent="0.25">
      <c r="A16" s="24"/>
      <c r="B16" s="3" t="s">
        <v>12</v>
      </c>
      <c r="C16" s="3" t="s">
        <v>25</v>
      </c>
      <c r="D16" s="7">
        <v>10109</v>
      </c>
      <c r="E16" s="7">
        <f>D16+E15-E17</f>
        <v>8531</v>
      </c>
      <c r="F16" s="7">
        <f t="shared" ref="F16:AH16" si="5">E16+F15-F17</f>
        <v>7718</v>
      </c>
      <c r="G16" s="8">
        <f t="shared" si="5"/>
        <v>7718</v>
      </c>
      <c r="H16" s="8">
        <f t="shared" si="5"/>
        <v>7718</v>
      </c>
      <c r="I16" s="8">
        <f t="shared" si="5"/>
        <v>7718</v>
      </c>
      <c r="J16" s="8">
        <f t="shared" si="5"/>
        <v>7718</v>
      </c>
      <c r="K16" s="7">
        <f t="shared" si="5"/>
        <v>6213</v>
      </c>
      <c r="L16" s="7">
        <f t="shared" si="5"/>
        <v>4778</v>
      </c>
      <c r="M16" s="7">
        <f t="shared" si="5"/>
        <v>2848</v>
      </c>
      <c r="N16" s="7">
        <f t="shared" si="5"/>
        <v>838</v>
      </c>
      <c r="O16" s="7">
        <v>0</v>
      </c>
      <c r="P16" s="8">
        <f t="shared" si="5"/>
        <v>0</v>
      </c>
      <c r="Q16" s="8">
        <f t="shared" si="5"/>
        <v>0</v>
      </c>
      <c r="R16" s="7">
        <f t="shared" si="5"/>
        <v>0</v>
      </c>
      <c r="S16" s="7">
        <f t="shared" si="5"/>
        <v>0</v>
      </c>
      <c r="T16" s="7">
        <f t="shared" si="5"/>
        <v>0</v>
      </c>
      <c r="U16" s="7">
        <f t="shared" si="5"/>
        <v>0</v>
      </c>
      <c r="V16" s="7">
        <f t="shared" si="5"/>
        <v>0</v>
      </c>
      <c r="W16" s="8">
        <f t="shared" si="5"/>
        <v>0</v>
      </c>
      <c r="X16" s="8">
        <f t="shared" si="5"/>
        <v>0</v>
      </c>
      <c r="Y16" s="7">
        <f t="shared" si="5"/>
        <v>0</v>
      </c>
      <c r="Z16" s="7">
        <f t="shared" si="5"/>
        <v>0</v>
      </c>
      <c r="AA16" s="7">
        <f t="shared" si="5"/>
        <v>0</v>
      </c>
      <c r="AB16" s="7">
        <f t="shared" si="5"/>
        <v>0</v>
      </c>
      <c r="AC16" s="7">
        <f t="shared" si="5"/>
        <v>0</v>
      </c>
      <c r="AD16" s="8">
        <f t="shared" si="5"/>
        <v>0</v>
      </c>
      <c r="AE16" s="8">
        <f t="shared" si="5"/>
        <v>0</v>
      </c>
      <c r="AF16" s="7">
        <f t="shared" si="5"/>
        <v>0</v>
      </c>
      <c r="AG16" s="7">
        <f t="shared" si="5"/>
        <v>0</v>
      </c>
      <c r="AH16" s="7">
        <f t="shared" si="5"/>
        <v>0</v>
      </c>
      <c r="AI16" s="7">
        <f t="shared" si="0"/>
        <v>61798</v>
      </c>
    </row>
    <row r="17" spans="1:35" x14ac:dyDescent="0.25">
      <c r="A17" s="24"/>
      <c r="B17" s="3" t="s">
        <v>8</v>
      </c>
      <c r="C17" s="3" t="s">
        <v>26</v>
      </c>
      <c r="D17" s="7"/>
      <c r="E17" s="7">
        <v>1578</v>
      </c>
      <c r="F17" s="7">
        <v>813</v>
      </c>
      <c r="G17" s="8"/>
      <c r="H17" s="8"/>
      <c r="I17" s="8"/>
      <c r="J17" s="8"/>
      <c r="K17" s="7">
        <v>1505</v>
      </c>
      <c r="L17" s="7">
        <v>1435</v>
      </c>
      <c r="M17" s="7">
        <v>1930</v>
      </c>
      <c r="N17" s="7">
        <v>2010</v>
      </c>
      <c r="O17" s="7">
        <v>691</v>
      </c>
      <c r="P17" s="8"/>
      <c r="Q17" s="8"/>
      <c r="R17" s="7"/>
      <c r="S17" s="7"/>
      <c r="T17" s="7"/>
      <c r="U17" s="7"/>
      <c r="V17" s="7"/>
      <c r="W17" s="8"/>
      <c r="X17" s="8"/>
      <c r="Y17" s="7"/>
      <c r="Z17" s="7"/>
      <c r="AA17" s="7"/>
      <c r="AB17" s="7"/>
      <c r="AC17" s="7"/>
      <c r="AD17" s="8"/>
      <c r="AE17" s="8"/>
      <c r="AF17" s="7"/>
      <c r="AG17" s="7"/>
      <c r="AH17" s="7"/>
      <c r="AI17" s="7">
        <f t="shared" si="0"/>
        <v>9962</v>
      </c>
    </row>
    <row r="18" spans="1:35" x14ac:dyDescent="0.25">
      <c r="A18" s="24"/>
      <c r="B18" s="3" t="s">
        <v>9</v>
      </c>
      <c r="C18" s="3" t="s">
        <v>32</v>
      </c>
      <c r="D18" s="7"/>
      <c r="E18" s="7"/>
      <c r="F18" s="7"/>
      <c r="G18" s="8"/>
      <c r="H18" s="8"/>
      <c r="I18" s="8"/>
      <c r="J18" s="8"/>
      <c r="K18" s="7"/>
      <c r="L18" s="7"/>
      <c r="M18" s="7"/>
      <c r="N18" s="7"/>
      <c r="O18" s="7"/>
      <c r="P18" s="8"/>
      <c r="Q18" s="8"/>
      <c r="R18" s="7"/>
      <c r="S18" s="7"/>
      <c r="T18" s="7"/>
      <c r="U18" s="7"/>
      <c r="V18" s="7"/>
      <c r="W18" s="8"/>
      <c r="X18" s="8"/>
      <c r="Y18" s="7"/>
      <c r="Z18" s="7"/>
      <c r="AA18" s="7"/>
      <c r="AB18" s="7"/>
      <c r="AC18" s="7"/>
      <c r="AD18" s="8"/>
      <c r="AE18" s="8"/>
      <c r="AF18" s="7"/>
      <c r="AG18" s="7"/>
      <c r="AH18" s="7"/>
      <c r="AI18" s="7">
        <f t="shared" si="0"/>
        <v>0</v>
      </c>
    </row>
    <row r="19" spans="1:35" x14ac:dyDescent="0.25">
      <c r="A19" s="24"/>
      <c r="B19" s="3" t="s">
        <v>10</v>
      </c>
      <c r="C19" s="3" t="s">
        <v>28</v>
      </c>
      <c r="D19" s="7">
        <v>9945</v>
      </c>
      <c r="E19" s="7">
        <f t="shared" ref="E19:AH19" si="6">D19+E17-E18-E20</f>
        <v>8023</v>
      </c>
      <c r="F19" s="7">
        <f t="shared" si="6"/>
        <v>8836</v>
      </c>
      <c r="G19" s="8">
        <f t="shared" si="6"/>
        <v>8836</v>
      </c>
      <c r="H19" s="8">
        <f t="shared" si="6"/>
        <v>8836</v>
      </c>
      <c r="I19" s="8">
        <f t="shared" si="6"/>
        <v>8836</v>
      </c>
      <c r="J19" s="8">
        <f t="shared" si="6"/>
        <v>8836</v>
      </c>
      <c r="K19" s="7">
        <f t="shared" si="6"/>
        <v>10341</v>
      </c>
      <c r="L19" s="7">
        <f t="shared" si="6"/>
        <v>11776</v>
      </c>
      <c r="M19" s="7">
        <f t="shared" si="6"/>
        <v>13706</v>
      </c>
      <c r="N19" s="7">
        <f t="shared" si="6"/>
        <v>15716</v>
      </c>
      <c r="O19" s="7">
        <f t="shared" si="6"/>
        <v>16407</v>
      </c>
      <c r="P19" s="8">
        <f t="shared" si="6"/>
        <v>16407</v>
      </c>
      <c r="Q19" s="8">
        <f t="shared" si="6"/>
        <v>16407</v>
      </c>
      <c r="R19" s="7">
        <f t="shared" si="6"/>
        <v>16407</v>
      </c>
      <c r="S19" s="7">
        <f t="shared" si="6"/>
        <v>16407</v>
      </c>
      <c r="T19" s="7">
        <v>6235</v>
      </c>
      <c r="U19" s="7">
        <f t="shared" si="6"/>
        <v>6235</v>
      </c>
      <c r="V19" s="7">
        <f t="shared" si="6"/>
        <v>6235</v>
      </c>
      <c r="W19" s="8">
        <f t="shared" si="6"/>
        <v>6235</v>
      </c>
      <c r="X19" s="8">
        <f t="shared" si="6"/>
        <v>6235</v>
      </c>
      <c r="Y19" s="7">
        <f t="shared" si="6"/>
        <v>6235</v>
      </c>
      <c r="Z19" s="7">
        <f t="shared" si="6"/>
        <v>6235</v>
      </c>
      <c r="AA19" s="7">
        <f t="shared" si="6"/>
        <v>6235</v>
      </c>
      <c r="AB19" s="7">
        <f t="shared" si="6"/>
        <v>6235</v>
      </c>
      <c r="AC19" s="7">
        <f t="shared" si="6"/>
        <v>6235</v>
      </c>
      <c r="AD19" s="8">
        <f t="shared" si="6"/>
        <v>6235</v>
      </c>
      <c r="AE19" s="8">
        <f t="shared" si="6"/>
        <v>6235</v>
      </c>
      <c r="AF19" s="7">
        <f t="shared" si="6"/>
        <v>6235</v>
      </c>
      <c r="AG19" s="7">
        <f t="shared" si="6"/>
        <v>0</v>
      </c>
      <c r="AH19" s="7">
        <f t="shared" si="6"/>
        <v>0</v>
      </c>
      <c r="AI19" s="7">
        <f t="shared" si="0"/>
        <v>266832</v>
      </c>
    </row>
    <row r="20" spans="1:35" x14ac:dyDescent="0.25">
      <c r="A20" s="25"/>
      <c r="B20" s="3" t="s">
        <v>13</v>
      </c>
      <c r="C20" s="3" t="s">
        <v>29</v>
      </c>
      <c r="D20" s="7"/>
      <c r="E20" s="7">
        <v>3500</v>
      </c>
      <c r="F20" s="7"/>
      <c r="G20" s="8"/>
      <c r="H20" s="8"/>
      <c r="I20" s="8"/>
      <c r="J20" s="8"/>
      <c r="K20" s="7"/>
      <c r="L20" s="7"/>
      <c r="M20" s="7"/>
      <c r="N20" s="7"/>
      <c r="O20" s="7"/>
      <c r="P20" s="8"/>
      <c r="Q20" s="8"/>
      <c r="R20" s="7"/>
      <c r="S20" s="7"/>
      <c r="T20" s="7">
        <v>10500</v>
      </c>
      <c r="U20" s="7"/>
      <c r="V20" s="7"/>
      <c r="W20" s="8"/>
      <c r="X20" s="8"/>
      <c r="Y20" s="7"/>
      <c r="Z20" s="7"/>
      <c r="AA20" s="7"/>
      <c r="AB20" s="7"/>
      <c r="AC20" s="7"/>
      <c r="AD20" s="8"/>
      <c r="AE20" s="8"/>
      <c r="AF20" s="7"/>
      <c r="AG20" s="7">
        <v>6235</v>
      </c>
      <c r="AH20" s="7"/>
      <c r="AI20" s="7">
        <f t="shared" si="0"/>
        <v>20235</v>
      </c>
    </row>
    <row r="21" spans="1:35" hidden="1" x14ac:dyDescent="0.25">
      <c r="A21" s="23" t="s">
        <v>1</v>
      </c>
      <c r="B21" s="3" t="s">
        <v>7</v>
      </c>
      <c r="C21" s="3"/>
      <c r="D21" s="7"/>
      <c r="E21" s="7"/>
      <c r="F21" s="7"/>
      <c r="G21" s="8"/>
      <c r="H21" s="8"/>
      <c r="I21" s="8"/>
      <c r="J21" s="8"/>
      <c r="K21" s="7"/>
      <c r="L21" s="7"/>
      <c r="M21" s="7"/>
      <c r="N21" s="7"/>
      <c r="O21" s="7"/>
      <c r="P21" s="8"/>
      <c r="Q21" s="8"/>
      <c r="R21" s="7"/>
      <c r="S21" s="7"/>
      <c r="T21" s="7"/>
      <c r="U21" s="7"/>
      <c r="V21" s="7"/>
      <c r="W21" s="8"/>
      <c r="X21" s="8"/>
      <c r="Y21" s="7"/>
      <c r="Z21" s="7"/>
      <c r="AA21" s="7"/>
      <c r="AB21" s="7"/>
      <c r="AC21" s="7"/>
      <c r="AD21" s="8"/>
      <c r="AE21" s="8"/>
      <c r="AF21" s="7"/>
      <c r="AG21" s="7"/>
      <c r="AH21" s="7"/>
      <c r="AI21" s="7">
        <f t="shared" si="0"/>
        <v>0</v>
      </c>
    </row>
    <row r="22" spans="1:35" hidden="1" x14ac:dyDescent="0.25">
      <c r="A22" s="24"/>
      <c r="B22" s="3" t="s">
        <v>11</v>
      </c>
      <c r="C22" s="3"/>
      <c r="D22" s="7"/>
      <c r="E22" s="7"/>
      <c r="F22" s="7"/>
      <c r="G22" s="8"/>
      <c r="H22" s="8"/>
      <c r="I22" s="8"/>
      <c r="J22" s="8"/>
      <c r="K22" s="7"/>
      <c r="L22" s="7"/>
      <c r="M22" s="7"/>
      <c r="N22" s="7"/>
      <c r="O22" s="7"/>
      <c r="P22" s="8"/>
      <c r="Q22" s="8"/>
      <c r="R22" s="7"/>
      <c r="S22" s="7"/>
      <c r="T22" s="7"/>
      <c r="U22" s="7"/>
      <c r="V22" s="7"/>
      <c r="W22" s="8"/>
      <c r="X22" s="8"/>
      <c r="Y22" s="7"/>
      <c r="Z22" s="7"/>
      <c r="AA22" s="7"/>
      <c r="AB22" s="7"/>
      <c r="AC22" s="7"/>
      <c r="AD22" s="8"/>
      <c r="AE22" s="8"/>
      <c r="AF22" s="7"/>
      <c r="AG22" s="7"/>
      <c r="AH22" s="7"/>
      <c r="AI22" s="7">
        <f t="shared" si="0"/>
        <v>0</v>
      </c>
    </row>
    <row r="23" spans="1:35" hidden="1" x14ac:dyDescent="0.25">
      <c r="A23" s="24"/>
      <c r="B23" s="3" t="s">
        <v>14</v>
      </c>
      <c r="C23" s="3"/>
      <c r="D23" s="7"/>
      <c r="E23" s="7"/>
      <c r="F23" s="7"/>
      <c r="G23" s="8"/>
      <c r="H23" s="8"/>
      <c r="I23" s="8"/>
      <c r="J23" s="8"/>
      <c r="K23" s="7"/>
      <c r="L23" s="7"/>
      <c r="M23" s="7"/>
      <c r="N23" s="7"/>
      <c r="O23" s="7"/>
      <c r="P23" s="8"/>
      <c r="Q23" s="8"/>
      <c r="R23" s="7"/>
      <c r="S23" s="7"/>
      <c r="T23" s="7"/>
      <c r="U23" s="7"/>
      <c r="V23" s="7"/>
      <c r="W23" s="8"/>
      <c r="X23" s="8"/>
      <c r="Y23" s="7"/>
      <c r="Z23" s="7"/>
      <c r="AA23" s="7"/>
      <c r="AB23" s="7"/>
      <c r="AC23" s="7"/>
      <c r="AD23" s="8"/>
      <c r="AE23" s="8"/>
      <c r="AF23" s="7"/>
      <c r="AG23" s="7"/>
      <c r="AH23" s="7"/>
      <c r="AI23" s="7">
        <f t="shared" si="0"/>
        <v>0</v>
      </c>
    </row>
    <row r="24" spans="1:35" hidden="1" x14ac:dyDescent="0.25">
      <c r="A24" s="24"/>
      <c r="B24" s="3" t="s">
        <v>15</v>
      </c>
      <c r="C24" s="3"/>
      <c r="D24" s="7"/>
      <c r="E24" s="7">
        <f t="shared" ref="E24:AH24" si="7">D24+E23-E25</f>
        <v>0</v>
      </c>
      <c r="F24" s="7">
        <f t="shared" si="7"/>
        <v>0</v>
      </c>
      <c r="G24" s="8">
        <f t="shared" si="7"/>
        <v>0</v>
      </c>
      <c r="H24" s="8">
        <f t="shared" si="7"/>
        <v>0</v>
      </c>
      <c r="I24" s="8">
        <f t="shared" si="7"/>
        <v>0</v>
      </c>
      <c r="J24" s="8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8">
        <f t="shared" si="7"/>
        <v>0</v>
      </c>
      <c r="Q24" s="8">
        <f t="shared" si="7"/>
        <v>0</v>
      </c>
      <c r="R24" s="7">
        <f t="shared" si="7"/>
        <v>0</v>
      </c>
      <c r="S24" s="7">
        <f t="shared" si="7"/>
        <v>0</v>
      </c>
      <c r="T24" s="7">
        <f t="shared" si="7"/>
        <v>0</v>
      </c>
      <c r="U24" s="7">
        <f t="shared" si="7"/>
        <v>0</v>
      </c>
      <c r="V24" s="7">
        <f t="shared" si="7"/>
        <v>0</v>
      </c>
      <c r="W24" s="8">
        <f t="shared" si="7"/>
        <v>0</v>
      </c>
      <c r="X24" s="8">
        <f t="shared" si="7"/>
        <v>0</v>
      </c>
      <c r="Y24" s="7">
        <f t="shared" si="7"/>
        <v>0</v>
      </c>
      <c r="Z24" s="7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8">
        <f t="shared" si="7"/>
        <v>0</v>
      </c>
      <c r="AE24" s="8">
        <f t="shared" si="7"/>
        <v>0</v>
      </c>
      <c r="AF24" s="7">
        <f t="shared" si="7"/>
        <v>0</v>
      </c>
      <c r="AG24" s="7">
        <f t="shared" si="7"/>
        <v>0</v>
      </c>
      <c r="AH24" s="7">
        <f t="shared" si="7"/>
        <v>0</v>
      </c>
      <c r="AI24" s="7">
        <f t="shared" si="0"/>
        <v>0</v>
      </c>
    </row>
    <row r="25" spans="1:35" hidden="1" x14ac:dyDescent="0.25">
      <c r="A25" s="24"/>
      <c r="B25" s="3" t="s">
        <v>8</v>
      </c>
      <c r="C25" s="3"/>
      <c r="D25" s="7"/>
      <c r="E25" s="7"/>
      <c r="F25" s="7"/>
      <c r="G25" s="8"/>
      <c r="H25" s="8"/>
      <c r="I25" s="8"/>
      <c r="J25" s="8"/>
      <c r="K25" s="7"/>
      <c r="L25" s="7"/>
      <c r="M25" s="7"/>
      <c r="N25" s="7"/>
      <c r="O25" s="7"/>
      <c r="P25" s="8"/>
      <c r="Q25" s="8"/>
      <c r="R25" s="7"/>
      <c r="S25" s="7"/>
      <c r="T25" s="7"/>
      <c r="U25" s="7"/>
      <c r="V25" s="7"/>
      <c r="W25" s="8"/>
      <c r="X25" s="8"/>
      <c r="Y25" s="7"/>
      <c r="Z25" s="7"/>
      <c r="AA25" s="7"/>
      <c r="AB25" s="7"/>
      <c r="AC25" s="7"/>
      <c r="AD25" s="8"/>
      <c r="AE25" s="8"/>
      <c r="AF25" s="7"/>
      <c r="AG25" s="7"/>
      <c r="AH25" s="7"/>
      <c r="AI25" s="7">
        <f t="shared" si="0"/>
        <v>0</v>
      </c>
    </row>
    <row r="26" spans="1:35" hidden="1" x14ac:dyDescent="0.25">
      <c r="A26" s="24"/>
      <c r="B26" s="3" t="s">
        <v>9</v>
      </c>
      <c r="C26" s="3"/>
      <c r="D26" s="7"/>
      <c r="E26" s="7"/>
      <c r="F26" s="7"/>
      <c r="G26" s="8"/>
      <c r="H26" s="8"/>
      <c r="I26" s="8"/>
      <c r="J26" s="8"/>
      <c r="K26" s="7"/>
      <c r="L26" s="7"/>
      <c r="M26" s="7"/>
      <c r="N26" s="7"/>
      <c r="O26" s="7"/>
      <c r="P26" s="8"/>
      <c r="Q26" s="8"/>
      <c r="R26" s="7"/>
      <c r="S26" s="7"/>
      <c r="T26" s="7"/>
      <c r="U26" s="7"/>
      <c r="V26" s="7"/>
      <c r="W26" s="8"/>
      <c r="X26" s="8"/>
      <c r="Y26" s="7"/>
      <c r="Z26" s="7"/>
      <c r="AA26" s="7"/>
      <c r="AB26" s="7"/>
      <c r="AC26" s="7"/>
      <c r="AD26" s="8"/>
      <c r="AE26" s="8"/>
      <c r="AF26" s="7"/>
      <c r="AG26" s="7"/>
      <c r="AH26" s="7"/>
      <c r="AI26" s="7">
        <f t="shared" si="0"/>
        <v>0</v>
      </c>
    </row>
    <row r="27" spans="1:35" hidden="1" x14ac:dyDescent="0.25">
      <c r="A27" s="24"/>
      <c r="B27" s="3" t="s">
        <v>10</v>
      </c>
      <c r="C27" s="3"/>
      <c r="D27" s="7"/>
      <c r="E27" s="7">
        <f t="shared" ref="E27:AH27" si="8">D27+E25-E26-E28</f>
        <v>0</v>
      </c>
      <c r="F27" s="7">
        <f t="shared" si="8"/>
        <v>0</v>
      </c>
      <c r="G27" s="8">
        <f t="shared" si="8"/>
        <v>0</v>
      </c>
      <c r="H27" s="8">
        <f t="shared" si="8"/>
        <v>0</v>
      </c>
      <c r="I27" s="8">
        <f t="shared" si="8"/>
        <v>0</v>
      </c>
      <c r="J27" s="8">
        <f t="shared" si="8"/>
        <v>0</v>
      </c>
      <c r="K27" s="7">
        <f t="shared" si="8"/>
        <v>0</v>
      </c>
      <c r="L27" s="7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8">
        <f t="shared" si="8"/>
        <v>0</v>
      </c>
      <c r="Q27" s="8">
        <f t="shared" si="8"/>
        <v>0</v>
      </c>
      <c r="R27" s="7">
        <f t="shared" si="8"/>
        <v>0</v>
      </c>
      <c r="S27" s="7">
        <f t="shared" si="8"/>
        <v>0</v>
      </c>
      <c r="T27" s="7">
        <f t="shared" si="8"/>
        <v>0</v>
      </c>
      <c r="U27" s="7">
        <f t="shared" si="8"/>
        <v>0</v>
      </c>
      <c r="V27" s="7">
        <f t="shared" si="8"/>
        <v>0</v>
      </c>
      <c r="W27" s="8">
        <f t="shared" si="8"/>
        <v>0</v>
      </c>
      <c r="X27" s="8">
        <f t="shared" si="8"/>
        <v>0</v>
      </c>
      <c r="Y27" s="7">
        <f t="shared" si="8"/>
        <v>0</v>
      </c>
      <c r="Z27" s="7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8">
        <f t="shared" si="8"/>
        <v>0</v>
      </c>
      <c r="AE27" s="8">
        <f t="shared" si="8"/>
        <v>0</v>
      </c>
      <c r="AF27" s="7">
        <f t="shared" si="8"/>
        <v>0</v>
      </c>
      <c r="AG27" s="7">
        <f t="shared" si="8"/>
        <v>0</v>
      </c>
      <c r="AH27" s="7">
        <f t="shared" si="8"/>
        <v>0</v>
      </c>
      <c r="AI27" s="7">
        <f t="shared" si="0"/>
        <v>0</v>
      </c>
    </row>
    <row r="28" spans="1:35" hidden="1" x14ac:dyDescent="0.25">
      <c r="A28" s="25"/>
      <c r="B28" s="3" t="s">
        <v>13</v>
      </c>
      <c r="C28" s="3"/>
      <c r="D28" s="7"/>
      <c r="E28" s="7"/>
      <c r="F28" s="7"/>
      <c r="G28" s="8"/>
      <c r="H28" s="8"/>
      <c r="I28" s="8"/>
      <c r="J28" s="8"/>
      <c r="K28" s="7"/>
      <c r="L28" s="7"/>
      <c r="M28" s="7"/>
      <c r="N28" s="7"/>
      <c r="O28" s="7"/>
      <c r="P28" s="8"/>
      <c r="Q28" s="8"/>
      <c r="R28" s="7"/>
      <c r="S28" s="7"/>
      <c r="T28" s="7"/>
      <c r="U28" s="7"/>
      <c r="V28" s="7"/>
      <c r="W28" s="8"/>
      <c r="X28" s="8"/>
      <c r="Y28" s="7"/>
      <c r="Z28" s="7"/>
      <c r="AA28" s="7"/>
      <c r="AB28" s="7"/>
      <c r="AC28" s="7"/>
      <c r="AD28" s="8"/>
      <c r="AE28" s="8"/>
      <c r="AF28" s="7"/>
      <c r="AG28" s="7"/>
      <c r="AH28" s="7"/>
      <c r="AI28" s="7">
        <f t="shared" si="0"/>
        <v>0</v>
      </c>
    </row>
    <row r="29" spans="1:35" hidden="1" x14ac:dyDescent="0.25">
      <c r="AI29" s="7">
        <f t="shared" si="0"/>
        <v>0</v>
      </c>
    </row>
  </sheetData>
  <mergeCells count="7">
    <mergeCell ref="A21:A28"/>
    <mergeCell ref="A1:A2"/>
    <mergeCell ref="D1:D2"/>
    <mergeCell ref="AI1:AI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N1" activePane="topRight" state="frozen"/>
      <selection pane="topRight" activeCell="AI4" sqref="AI4:AI19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2" customWidth="1"/>
    <col min="6" max="6" width="9.125" style="4" customWidth="1"/>
    <col min="7" max="8" width="9.125" style="12" customWidth="1"/>
    <col min="9" max="13" width="9.125" style="4" customWidth="1"/>
    <col min="14" max="15" width="9.125" style="12" customWidth="1"/>
    <col min="16" max="20" width="9.125" style="4" customWidth="1"/>
    <col min="21" max="22" width="9.125" style="12" customWidth="1"/>
    <col min="23" max="27" width="9.125" style="4" customWidth="1"/>
    <col min="28" max="29" width="9.125" style="12" customWidth="1"/>
    <col min="30" max="33" width="9.125" style="4" customWidth="1"/>
    <col min="34" max="35" width="9.125" style="12" customWidth="1"/>
    <col min="36" max="36" width="9.125" style="4" customWidth="1"/>
    <col min="37" max="16384" width="8.875" style="1"/>
  </cols>
  <sheetData>
    <row r="1" spans="1:36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2">
        <v>2</v>
      </c>
      <c r="G1" s="5">
        <v>3</v>
      </c>
      <c r="H1" s="5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5">
        <v>10</v>
      </c>
      <c r="O1" s="5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5">
        <v>17</v>
      </c>
      <c r="V1" s="5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5">
        <v>24</v>
      </c>
      <c r="AC1" s="5">
        <v>25</v>
      </c>
      <c r="AD1" s="2">
        <v>26</v>
      </c>
      <c r="AE1" s="2">
        <v>27</v>
      </c>
      <c r="AF1" s="2">
        <v>28</v>
      </c>
      <c r="AG1" s="2">
        <v>29</v>
      </c>
      <c r="AH1" s="5">
        <v>30</v>
      </c>
      <c r="AI1" s="5">
        <v>31</v>
      </c>
      <c r="AJ1" s="30" t="s">
        <v>17</v>
      </c>
    </row>
    <row r="2" spans="1:36" x14ac:dyDescent="0.25">
      <c r="A2" s="27"/>
      <c r="B2" s="10" t="s">
        <v>6</v>
      </c>
      <c r="C2" s="11" t="s">
        <v>33</v>
      </c>
      <c r="D2" s="29"/>
      <c r="E2" s="6" t="s">
        <v>22</v>
      </c>
      <c r="F2" s="3" t="s">
        <v>23</v>
      </c>
      <c r="G2" s="6" t="s">
        <v>24</v>
      </c>
      <c r="H2" s="6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  <c r="N2" s="6" t="s">
        <v>24</v>
      </c>
      <c r="O2" s="6" t="s">
        <v>18</v>
      </c>
      <c r="P2" s="3" t="s">
        <v>19</v>
      </c>
      <c r="Q2" s="3" t="s">
        <v>20</v>
      </c>
      <c r="R2" s="3" t="s">
        <v>21</v>
      </c>
      <c r="S2" s="3" t="s">
        <v>22</v>
      </c>
      <c r="T2" s="3" t="s">
        <v>23</v>
      </c>
      <c r="U2" s="6" t="s">
        <v>24</v>
      </c>
      <c r="V2" s="6" t="s">
        <v>18</v>
      </c>
      <c r="W2" s="3" t="s">
        <v>19</v>
      </c>
      <c r="X2" s="3" t="s">
        <v>20</v>
      </c>
      <c r="Y2" s="3" t="s">
        <v>21</v>
      </c>
      <c r="Z2" s="3" t="s">
        <v>22</v>
      </c>
      <c r="AA2" s="3" t="s">
        <v>23</v>
      </c>
      <c r="AB2" s="6" t="s">
        <v>24</v>
      </c>
      <c r="AC2" s="6" t="s">
        <v>18</v>
      </c>
      <c r="AD2" s="3" t="s">
        <v>19</v>
      </c>
      <c r="AE2" s="3" t="s">
        <v>20</v>
      </c>
      <c r="AF2" s="3" t="s">
        <v>21</v>
      </c>
      <c r="AG2" s="3" t="s">
        <v>22</v>
      </c>
      <c r="AH2" s="6" t="s">
        <v>23</v>
      </c>
      <c r="AI2" s="6" t="s">
        <v>24</v>
      </c>
      <c r="AJ2" s="31"/>
    </row>
    <row r="3" spans="1:36" x14ac:dyDescent="0.25">
      <c r="A3" s="23" t="s">
        <v>0</v>
      </c>
      <c r="B3" s="14" t="s">
        <v>30</v>
      </c>
      <c r="C3" s="3" t="s">
        <v>31</v>
      </c>
      <c r="D3" s="7"/>
      <c r="E3" s="8"/>
      <c r="F3" s="7"/>
      <c r="G3" s="8"/>
      <c r="H3" s="8"/>
      <c r="I3" s="7"/>
      <c r="J3" s="7">
        <v>10000</v>
      </c>
      <c r="K3" s="7"/>
      <c r="L3" s="7"/>
      <c r="M3" s="7"/>
      <c r="N3" s="8"/>
      <c r="O3" s="8"/>
      <c r="P3" s="7"/>
      <c r="Q3" s="7">
        <v>12110</v>
      </c>
      <c r="R3" s="7"/>
      <c r="S3" s="7"/>
      <c r="T3" s="7"/>
      <c r="U3" s="8"/>
      <c r="V3" s="8"/>
      <c r="W3" s="7"/>
      <c r="X3" s="7"/>
      <c r="Y3" s="7"/>
      <c r="Z3" s="7"/>
      <c r="AA3" s="7"/>
      <c r="AB3" s="8"/>
      <c r="AC3" s="8"/>
      <c r="AD3" s="7"/>
      <c r="AE3" s="7"/>
      <c r="AF3" s="7"/>
      <c r="AG3" s="7"/>
      <c r="AH3" s="8"/>
      <c r="AI3" s="8"/>
      <c r="AJ3" s="7">
        <f t="shared" ref="AJ3:AJ29" si="0">SUM(E3:AH3)</f>
        <v>22110</v>
      </c>
    </row>
    <row r="4" spans="1:36" x14ac:dyDescent="0.25">
      <c r="A4" s="24"/>
      <c r="B4" s="3" t="s">
        <v>12</v>
      </c>
      <c r="C4" s="3" t="s">
        <v>25</v>
      </c>
      <c r="D4" s="7">
        <v>49924</v>
      </c>
      <c r="E4" s="8">
        <f>D4+E3-E5</f>
        <v>49924</v>
      </c>
      <c r="F4" s="7">
        <f t="shared" ref="F4:AI4" si="1">E4+F3-F5</f>
        <v>46739</v>
      </c>
      <c r="G4" s="8">
        <f t="shared" si="1"/>
        <v>46739</v>
      </c>
      <c r="H4" s="8">
        <f t="shared" si="1"/>
        <v>46739</v>
      </c>
      <c r="I4" s="7">
        <f t="shared" si="1"/>
        <v>42523</v>
      </c>
      <c r="J4" s="7">
        <f t="shared" si="1"/>
        <v>49329</v>
      </c>
      <c r="K4" s="7">
        <f t="shared" si="1"/>
        <v>46128</v>
      </c>
      <c r="L4" s="7">
        <f t="shared" si="1"/>
        <v>42812</v>
      </c>
      <c r="M4" s="7">
        <f t="shared" si="1"/>
        <v>38577</v>
      </c>
      <c r="N4" s="8">
        <f t="shared" si="1"/>
        <v>38577</v>
      </c>
      <c r="O4" s="8">
        <f t="shared" si="1"/>
        <v>38577</v>
      </c>
      <c r="P4" s="7">
        <f t="shared" si="1"/>
        <v>34362</v>
      </c>
      <c r="Q4" s="7">
        <f t="shared" si="1"/>
        <v>41033</v>
      </c>
      <c r="R4" s="7">
        <f t="shared" si="1"/>
        <v>36562</v>
      </c>
      <c r="S4" s="7">
        <f t="shared" si="1"/>
        <v>34416</v>
      </c>
      <c r="T4" s="7">
        <f t="shared" si="1"/>
        <v>32658</v>
      </c>
      <c r="U4" s="8">
        <f t="shared" si="1"/>
        <v>32658</v>
      </c>
      <c r="V4" s="8">
        <f t="shared" si="1"/>
        <v>32658</v>
      </c>
      <c r="W4" s="7">
        <f t="shared" si="1"/>
        <v>29707</v>
      </c>
      <c r="X4" s="7">
        <f t="shared" si="1"/>
        <v>27373</v>
      </c>
      <c r="Y4" s="7">
        <f t="shared" si="1"/>
        <v>25738</v>
      </c>
      <c r="Z4" s="7">
        <f t="shared" si="1"/>
        <v>21289</v>
      </c>
      <c r="AA4" s="7">
        <f t="shared" si="1"/>
        <v>17154</v>
      </c>
      <c r="AB4" s="8">
        <f t="shared" si="1"/>
        <v>17154</v>
      </c>
      <c r="AC4" s="8">
        <f t="shared" si="1"/>
        <v>17154</v>
      </c>
      <c r="AD4" s="7">
        <f t="shared" si="1"/>
        <v>15474</v>
      </c>
      <c r="AE4" s="7">
        <f t="shared" si="1"/>
        <v>13762</v>
      </c>
      <c r="AF4" s="7">
        <f t="shared" si="1"/>
        <v>12676</v>
      </c>
      <c r="AG4" s="7">
        <f t="shared" si="1"/>
        <v>11162</v>
      </c>
      <c r="AH4" s="8">
        <f t="shared" si="1"/>
        <v>10217</v>
      </c>
      <c r="AI4" s="8">
        <f t="shared" si="1"/>
        <v>10217</v>
      </c>
      <c r="AJ4" s="7">
        <f t="shared" si="0"/>
        <v>949871</v>
      </c>
    </row>
    <row r="5" spans="1:36" x14ac:dyDescent="0.25">
      <c r="A5" s="24"/>
      <c r="B5" s="3" t="s">
        <v>8</v>
      </c>
      <c r="C5" s="3" t="s">
        <v>26</v>
      </c>
      <c r="D5" s="7"/>
      <c r="E5" s="8"/>
      <c r="F5" s="7">
        <v>3185</v>
      </c>
      <c r="G5" s="8"/>
      <c r="H5" s="8"/>
      <c r="I5" s="7">
        <v>4216</v>
      </c>
      <c r="J5" s="7">
        <v>3194</v>
      </c>
      <c r="K5" s="7">
        <v>3201</v>
      </c>
      <c r="L5" s="7">
        <v>3316</v>
      </c>
      <c r="M5" s="7">
        <v>4235</v>
      </c>
      <c r="N5" s="8"/>
      <c r="O5" s="8"/>
      <c r="P5" s="7">
        <v>4215</v>
      </c>
      <c r="Q5" s="7">
        <v>5439</v>
      </c>
      <c r="R5" s="7">
        <v>4471</v>
      </c>
      <c r="S5" s="7">
        <v>2146</v>
      </c>
      <c r="T5" s="7">
        <v>1758</v>
      </c>
      <c r="U5" s="8"/>
      <c r="V5" s="8"/>
      <c r="W5" s="7">
        <v>2951</v>
      </c>
      <c r="X5" s="7">
        <v>2334</v>
      </c>
      <c r="Y5" s="7">
        <v>1635</v>
      </c>
      <c r="Z5" s="7">
        <v>4449</v>
      </c>
      <c r="AA5" s="7">
        <v>4135</v>
      </c>
      <c r="AB5" s="8"/>
      <c r="AC5" s="8"/>
      <c r="AD5" s="7">
        <v>1680</v>
      </c>
      <c r="AE5" s="7">
        <v>1712</v>
      </c>
      <c r="AF5" s="7">
        <v>1086</v>
      </c>
      <c r="AG5" s="7">
        <v>1514</v>
      </c>
      <c r="AH5" s="8">
        <v>945</v>
      </c>
      <c r="AI5" s="8"/>
      <c r="AJ5" s="7">
        <f t="shared" si="0"/>
        <v>61817</v>
      </c>
    </row>
    <row r="6" spans="1:36" x14ac:dyDescent="0.25">
      <c r="A6" s="24"/>
      <c r="B6" s="3" t="s">
        <v>9</v>
      </c>
      <c r="C6" s="3" t="s">
        <v>32</v>
      </c>
      <c r="D6" s="7"/>
      <c r="E6" s="8"/>
      <c r="F6" s="7"/>
      <c r="G6" s="8"/>
      <c r="H6" s="8"/>
      <c r="I6" s="7"/>
      <c r="J6" s="7"/>
      <c r="K6" s="7"/>
      <c r="L6" s="7"/>
      <c r="M6" s="7"/>
      <c r="N6" s="8"/>
      <c r="O6" s="8"/>
      <c r="P6" s="7"/>
      <c r="Q6" s="7"/>
      <c r="R6" s="7"/>
      <c r="S6" s="7"/>
      <c r="T6" s="7"/>
      <c r="U6" s="8"/>
      <c r="V6" s="8"/>
      <c r="W6" s="7"/>
      <c r="X6" s="7"/>
      <c r="Y6" s="7"/>
      <c r="Z6" s="7"/>
      <c r="AA6" s="7"/>
      <c r="AB6" s="8"/>
      <c r="AC6" s="8"/>
      <c r="AD6" s="7"/>
      <c r="AE6" s="7"/>
      <c r="AF6" s="7"/>
      <c r="AG6" s="7"/>
      <c r="AH6" s="8"/>
      <c r="AI6" s="8"/>
      <c r="AJ6" s="7">
        <f t="shared" si="0"/>
        <v>0</v>
      </c>
    </row>
    <row r="7" spans="1:36" x14ac:dyDescent="0.25">
      <c r="A7" s="24"/>
      <c r="B7" s="3" t="s">
        <v>10</v>
      </c>
      <c r="C7" s="3" t="s">
        <v>28</v>
      </c>
      <c r="D7" s="7">
        <v>19253</v>
      </c>
      <c r="E7" s="8">
        <f t="shared" ref="E7:AI7" si="2">D7+E5-E6-E8</f>
        <v>19253</v>
      </c>
      <c r="F7" s="7">
        <f t="shared" si="2"/>
        <v>22438</v>
      </c>
      <c r="G7" s="8">
        <f t="shared" si="2"/>
        <v>22438</v>
      </c>
      <c r="H7" s="8">
        <f t="shared" si="2"/>
        <v>22438</v>
      </c>
      <c r="I7" s="7">
        <f t="shared" si="2"/>
        <v>26654</v>
      </c>
      <c r="J7" s="7">
        <f t="shared" si="2"/>
        <v>29848</v>
      </c>
      <c r="K7" s="7">
        <f t="shared" si="2"/>
        <v>33049</v>
      </c>
      <c r="L7" s="7">
        <f t="shared" si="2"/>
        <v>36365</v>
      </c>
      <c r="M7" s="7">
        <f t="shared" si="2"/>
        <v>40600</v>
      </c>
      <c r="N7" s="8">
        <f t="shared" si="2"/>
        <v>40600</v>
      </c>
      <c r="O7" s="8">
        <f t="shared" si="2"/>
        <v>40600</v>
      </c>
      <c r="P7" s="7">
        <f t="shared" si="2"/>
        <v>44815</v>
      </c>
      <c r="Q7" s="7">
        <f t="shared" si="2"/>
        <v>11754</v>
      </c>
      <c r="R7" s="7">
        <f t="shared" si="2"/>
        <v>16225</v>
      </c>
      <c r="S7" s="7">
        <f t="shared" si="2"/>
        <v>18371</v>
      </c>
      <c r="T7" s="7">
        <f t="shared" si="2"/>
        <v>20129</v>
      </c>
      <c r="U7" s="8">
        <f t="shared" si="2"/>
        <v>20129</v>
      </c>
      <c r="V7" s="8">
        <f t="shared" si="2"/>
        <v>20129</v>
      </c>
      <c r="W7" s="7">
        <f t="shared" si="2"/>
        <v>23080</v>
      </c>
      <c r="X7" s="7">
        <f t="shared" si="2"/>
        <v>3414</v>
      </c>
      <c r="Y7" s="7">
        <f t="shared" si="2"/>
        <v>5049</v>
      </c>
      <c r="Z7" s="7">
        <f t="shared" si="2"/>
        <v>9498</v>
      </c>
      <c r="AA7" s="7">
        <f t="shared" si="2"/>
        <v>13633</v>
      </c>
      <c r="AB7" s="8">
        <f t="shared" si="2"/>
        <v>13633</v>
      </c>
      <c r="AC7" s="8">
        <f t="shared" si="2"/>
        <v>13633</v>
      </c>
      <c r="AD7" s="7">
        <f t="shared" si="2"/>
        <v>15313</v>
      </c>
      <c r="AE7" s="7">
        <f t="shared" si="2"/>
        <v>17025</v>
      </c>
      <c r="AF7" s="7">
        <f t="shared" si="2"/>
        <v>18111</v>
      </c>
      <c r="AG7" s="7">
        <f t="shared" si="2"/>
        <v>19625</v>
      </c>
      <c r="AH7" s="8">
        <f t="shared" si="2"/>
        <v>20570</v>
      </c>
      <c r="AI7" s="8">
        <f t="shared" si="2"/>
        <v>20570</v>
      </c>
      <c r="AJ7" s="7">
        <f t="shared" si="0"/>
        <v>658419</v>
      </c>
    </row>
    <row r="8" spans="1:36" x14ac:dyDescent="0.25">
      <c r="A8" s="25"/>
      <c r="B8" s="3" t="s">
        <v>13</v>
      </c>
      <c r="C8" s="3" t="s">
        <v>29</v>
      </c>
      <c r="D8" s="7"/>
      <c r="E8" s="8"/>
      <c r="F8" s="7"/>
      <c r="G8" s="8"/>
      <c r="H8" s="8"/>
      <c r="I8" s="7"/>
      <c r="J8" s="7"/>
      <c r="K8" s="7"/>
      <c r="L8" s="7"/>
      <c r="M8" s="7"/>
      <c r="N8" s="8"/>
      <c r="O8" s="8"/>
      <c r="P8" s="7"/>
      <c r="Q8" s="7">
        <v>38500</v>
      </c>
      <c r="R8" s="7"/>
      <c r="S8" s="7"/>
      <c r="T8" s="7"/>
      <c r="U8" s="8"/>
      <c r="V8" s="8"/>
      <c r="W8" s="7"/>
      <c r="X8" s="7">
        <v>22000</v>
      </c>
      <c r="Y8" s="7"/>
      <c r="Z8" s="7"/>
      <c r="AA8" s="7"/>
      <c r="AB8" s="8"/>
      <c r="AC8" s="8"/>
      <c r="AD8" s="7"/>
      <c r="AE8" s="7"/>
      <c r="AF8" s="7"/>
      <c r="AG8" s="7"/>
      <c r="AH8" s="8"/>
      <c r="AI8" s="8"/>
      <c r="AJ8" s="7">
        <f t="shared" si="0"/>
        <v>60500</v>
      </c>
    </row>
    <row r="9" spans="1:36" x14ac:dyDescent="0.25">
      <c r="A9" s="23" t="s">
        <v>3</v>
      </c>
      <c r="B9" s="14" t="s">
        <v>30</v>
      </c>
      <c r="C9" s="3" t="s">
        <v>31</v>
      </c>
      <c r="D9" s="7"/>
      <c r="E9" s="8"/>
      <c r="F9" s="7"/>
      <c r="G9" s="8"/>
      <c r="H9" s="8"/>
      <c r="I9" s="7"/>
      <c r="J9" s="7">
        <v>39200</v>
      </c>
      <c r="K9" s="7"/>
      <c r="L9" s="7"/>
      <c r="M9" s="7"/>
      <c r="N9" s="8"/>
      <c r="O9" s="8"/>
      <c r="P9" s="7"/>
      <c r="Q9" s="7">
        <v>39200</v>
      </c>
      <c r="R9" s="7"/>
      <c r="S9" s="7">
        <v>19600</v>
      </c>
      <c r="T9" s="7"/>
      <c r="U9" s="8"/>
      <c r="V9" s="8"/>
      <c r="W9" s="7"/>
      <c r="X9" s="7"/>
      <c r="Y9" s="7">
        <v>18200</v>
      </c>
      <c r="Z9" s="7"/>
      <c r="AA9" s="7"/>
      <c r="AB9" s="8"/>
      <c r="AC9" s="8"/>
      <c r="AD9" s="7"/>
      <c r="AE9" s="7">
        <f>19000+5600</f>
        <v>24600</v>
      </c>
      <c r="AF9" s="7"/>
      <c r="AG9" s="7"/>
      <c r="AH9" s="8"/>
      <c r="AI9" s="8"/>
      <c r="AJ9" s="7">
        <f t="shared" si="0"/>
        <v>140800</v>
      </c>
    </row>
    <row r="10" spans="1:36" x14ac:dyDescent="0.25">
      <c r="A10" s="24"/>
      <c r="B10" s="3" t="s">
        <v>12</v>
      </c>
      <c r="C10" s="3" t="s">
        <v>25</v>
      </c>
      <c r="D10" s="7">
        <v>37424</v>
      </c>
      <c r="E10" s="8">
        <f>D10+E9-E11</f>
        <v>37424</v>
      </c>
      <c r="F10" s="7">
        <f t="shared" ref="F10:AI10" si="3">E10+F9-F11</f>
        <v>29451</v>
      </c>
      <c r="G10" s="8">
        <f t="shared" si="3"/>
        <v>29451</v>
      </c>
      <c r="H10" s="8">
        <f t="shared" si="3"/>
        <v>29451</v>
      </c>
      <c r="I10" s="7">
        <f t="shared" si="3"/>
        <v>22685</v>
      </c>
      <c r="J10" s="7">
        <f t="shared" si="3"/>
        <v>53913</v>
      </c>
      <c r="K10" s="7">
        <f t="shared" si="3"/>
        <v>45963</v>
      </c>
      <c r="L10" s="7">
        <f t="shared" si="3"/>
        <v>37687</v>
      </c>
      <c r="M10" s="7">
        <f t="shared" si="3"/>
        <v>27042</v>
      </c>
      <c r="N10" s="8">
        <f t="shared" si="3"/>
        <v>27042</v>
      </c>
      <c r="O10" s="8">
        <f t="shared" si="3"/>
        <v>27042</v>
      </c>
      <c r="P10" s="7">
        <f t="shared" si="3"/>
        <v>16600</v>
      </c>
      <c r="Q10" s="7">
        <f t="shared" si="3"/>
        <v>46204</v>
      </c>
      <c r="R10" s="7">
        <f t="shared" si="3"/>
        <v>35388</v>
      </c>
      <c r="S10" s="7">
        <f t="shared" si="3"/>
        <v>48355</v>
      </c>
      <c r="T10" s="7">
        <f t="shared" si="3"/>
        <v>42180</v>
      </c>
      <c r="U10" s="8">
        <f t="shared" si="3"/>
        <v>42180</v>
      </c>
      <c r="V10" s="8">
        <f t="shared" si="3"/>
        <v>42180</v>
      </c>
      <c r="W10" s="7">
        <f t="shared" si="3"/>
        <v>37586</v>
      </c>
      <c r="X10" s="7">
        <f t="shared" si="3"/>
        <v>32222</v>
      </c>
      <c r="Y10" s="7">
        <f t="shared" si="3"/>
        <v>44854</v>
      </c>
      <c r="Z10" s="7">
        <f t="shared" si="3"/>
        <v>39765</v>
      </c>
      <c r="AA10" s="7">
        <f t="shared" si="3"/>
        <v>35203</v>
      </c>
      <c r="AB10" s="8">
        <f t="shared" si="3"/>
        <v>35203</v>
      </c>
      <c r="AC10" s="8">
        <f t="shared" si="3"/>
        <v>35203</v>
      </c>
      <c r="AD10" s="7">
        <f t="shared" si="3"/>
        <v>29313</v>
      </c>
      <c r="AE10" s="7">
        <f t="shared" si="3"/>
        <v>47825</v>
      </c>
      <c r="AF10" s="7">
        <f t="shared" si="3"/>
        <v>39404</v>
      </c>
      <c r="AG10" s="7">
        <f t="shared" si="3"/>
        <v>31042</v>
      </c>
      <c r="AH10" s="8">
        <f t="shared" si="3"/>
        <v>27763</v>
      </c>
      <c r="AI10" s="8">
        <f t="shared" si="3"/>
        <v>27763</v>
      </c>
      <c r="AJ10" s="7">
        <f t="shared" si="0"/>
        <v>1075621</v>
      </c>
    </row>
    <row r="11" spans="1:36" x14ac:dyDescent="0.25">
      <c r="A11" s="24"/>
      <c r="B11" s="3" t="s">
        <v>8</v>
      </c>
      <c r="C11" s="3" t="s">
        <v>26</v>
      </c>
      <c r="D11" s="7"/>
      <c r="E11" s="8"/>
      <c r="F11" s="7">
        <v>7973</v>
      </c>
      <c r="G11" s="8"/>
      <c r="H11" s="8"/>
      <c r="I11" s="7">
        <v>6766</v>
      </c>
      <c r="J11" s="7">
        <v>7972</v>
      </c>
      <c r="K11" s="7">
        <v>7950</v>
      </c>
      <c r="L11" s="7">
        <v>8276</v>
      </c>
      <c r="M11" s="7">
        <v>10645</v>
      </c>
      <c r="N11" s="8"/>
      <c r="O11" s="8"/>
      <c r="P11" s="7">
        <v>10442</v>
      </c>
      <c r="Q11" s="7">
        <v>9596</v>
      </c>
      <c r="R11" s="7">
        <v>10816</v>
      </c>
      <c r="S11" s="7">
        <v>6633</v>
      </c>
      <c r="T11" s="7">
        <v>6175</v>
      </c>
      <c r="U11" s="8"/>
      <c r="V11" s="8"/>
      <c r="W11" s="7">
        <v>4594</v>
      </c>
      <c r="X11" s="7">
        <v>5364</v>
      </c>
      <c r="Y11" s="7">
        <v>5568</v>
      </c>
      <c r="Z11" s="7">
        <v>5089</v>
      </c>
      <c r="AA11" s="7">
        <v>4562</v>
      </c>
      <c r="AB11" s="8"/>
      <c r="AC11" s="8"/>
      <c r="AD11" s="7">
        <v>5890</v>
      </c>
      <c r="AE11" s="7">
        <v>6088</v>
      </c>
      <c r="AF11" s="7">
        <v>8421</v>
      </c>
      <c r="AG11" s="7">
        <v>8362</v>
      </c>
      <c r="AH11" s="8">
        <v>3279</v>
      </c>
      <c r="AI11" s="8"/>
      <c r="AJ11" s="7">
        <f t="shared" si="0"/>
        <v>150461</v>
      </c>
    </row>
    <row r="12" spans="1:36" x14ac:dyDescent="0.25">
      <c r="A12" s="24"/>
      <c r="B12" s="3" t="s">
        <v>9</v>
      </c>
      <c r="C12" s="3" t="s">
        <v>32</v>
      </c>
      <c r="D12" s="7"/>
      <c r="E12" s="8"/>
      <c r="F12" s="7"/>
      <c r="G12" s="8"/>
      <c r="H12" s="8"/>
      <c r="I12" s="7"/>
      <c r="J12" s="7"/>
      <c r="K12" s="7"/>
      <c r="L12" s="7"/>
      <c r="M12" s="7"/>
      <c r="N12" s="8"/>
      <c r="O12" s="8"/>
      <c r="P12" s="7"/>
      <c r="Q12" s="7"/>
      <c r="R12" s="7"/>
      <c r="S12" s="7"/>
      <c r="T12" s="7"/>
      <c r="U12" s="8"/>
      <c r="V12" s="8"/>
      <c r="W12" s="7"/>
      <c r="X12" s="7"/>
      <c r="Y12" s="7"/>
      <c r="Z12" s="7"/>
      <c r="AA12" s="7"/>
      <c r="AB12" s="8"/>
      <c r="AC12" s="8"/>
      <c r="AD12" s="7"/>
      <c r="AE12" s="7"/>
      <c r="AF12" s="7"/>
      <c r="AG12" s="7"/>
      <c r="AH12" s="8"/>
      <c r="AI12" s="8"/>
      <c r="AJ12" s="7">
        <f t="shared" si="0"/>
        <v>0</v>
      </c>
    </row>
    <row r="13" spans="1:36" x14ac:dyDescent="0.25">
      <c r="A13" s="24"/>
      <c r="B13" s="3" t="s">
        <v>10</v>
      </c>
      <c r="C13" s="3" t="s">
        <v>28</v>
      </c>
      <c r="D13" s="7">
        <v>54935</v>
      </c>
      <c r="E13" s="8">
        <f t="shared" ref="E13:AI13" si="4">D13+E11-E12-E14</f>
        <v>54935</v>
      </c>
      <c r="F13" s="7">
        <f t="shared" si="4"/>
        <v>62908</v>
      </c>
      <c r="G13" s="8">
        <f t="shared" si="4"/>
        <v>62908</v>
      </c>
      <c r="H13" s="8">
        <f t="shared" si="4"/>
        <v>62908</v>
      </c>
      <c r="I13" s="7">
        <f t="shared" si="4"/>
        <v>69674</v>
      </c>
      <c r="J13" s="7">
        <f t="shared" si="4"/>
        <v>77646</v>
      </c>
      <c r="K13" s="7">
        <f t="shared" si="4"/>
        <v>85596</v>
      </c>
      <c r="L13" s="7">
        <f t="shared" si="4"/>
        <v>93872</v>
      </c>
      <c r="M13" s="7">
        <f t="shared" si="4"/>
        <v>104517</v>
      </c>
      <c r="N13" s="8">
        <f t="shared" si="4"/>
        <v>104517</v>
      </c>
      <c r="O13" s="8">
        <f t="shared" si="4"/>
        <v>104517</v>
      </c>
      <c r="P13" s="7">
        <f t="shared" si="4"/>
        <v>114959</v>
      </c>
      <c r="Q13" s="7">
        <f t="shared" si="4"/>
        <v>65055</v>
      </c>
      <c r="R13" s="7">
        <f t="shared" si="4"/>
        <v>75871</v>
      </c>
      <c r="S13" s="7">
        <f t="shared" si="4"/>
        <v>82504</v>
      </c>
      <c r="T13" s="7">
        <f t="shared" si="4"/>
        <v>88679</v>
      </c>
      <c r="U13" s="8">
        <f t="shared" si="4"/>
        <v>88679</v>
      </c>
      <c r="V13" s="8">
        <f t="shared" si="4"/>
        <v>88679</v>
      </c>
      <c r="W13" s="7">
        <f t="shared" si="4"/>
        <v>93273</v>
      </c>
      <c r="X13" s="7">
        <f t="shared" si="4"/>
        <v>32137</v>
      </c>
      <c r="Y13" s="7">
        <f t="shared" si="4"/>
        <v>37705</v>
      </c>
      <c r="Z13" s="7">
        <f t="shared" si="4"/>
        <v>42794</v>
      </c>
      <c r="AA13" s="7">
        <f t="shared" si="4"/>
        <v>47356</v>
      </c>
      <c r="AB13" s="8">
        <f t="shared" si="4"/>
        <v>47356</v>
      </c>
      <c r="AC13" s="8">
        <f t="shared" si="4"/>
        <v>47356</v>
      </c>
      <c r="AD13" s="7">
        <f t="shared" si="4"/>
        <v>53246</v>
      </c>
      <c r="AE13" s="7">
        <f t="shared" si="4"/>
        <v>59334</v>
      </c>
      <c r="AF13" s="7">
        <f t="shared" si="4"/>
        <v>67755</v>
      </c>
      <c r="AG13" s="7">
        <f t="shared" si="4"/>
        <v>76117</v>
      </c>
      <c r="AH13" s="8">
        <f t="shared" si="4"/>
        <v>79396</v>
      </c>
      <c r="AI13" s="8">
        <f t="shared" si="4"/>
        <v>79396</v>
      </c>
      <c r="AJ13" s="7">
        <f t="shared" si="0"/>
        <v>2172249</v>
      </c>
    </row>
    <row r="14" spans="1:36" x14ac:dyDescent="0.25">
      <c r="A14" s="25"/>
      <c r="B14" s="3" t="s">
        <v>13</v>
      </c>
      <c r="C14" s="3" t="s">
        <v>29</v>
      </c>
      <c r="D14" s="7"/>
      <c r="E14" s="8"/>
      <c r="F14" s="7"/>
      <c r="G14" s="8"/>
      <c r="H14" s="8"/>
      <c r="I14" s="7"/>
      <c r="J14" s="7"/>
      <c r="K14" s="7"/>
      <c r="L14" s="7"/>
      <c r="M14" s="7"/>
      <c r="N14" s="8"/>
      <c r="O14" s="8"/>
      <c r="P14" s="7"/>
      <c r="Q14" s="7">
        <v>59500</v>
      </c>
      <c r="R14" s="7"/>
      <c r="S14" s="7"/>
      <c r="T14" s="7"/>
      <c r="U14" s="8"/>
      <c r="V14" s="8"/>
      <c r="W14" s="7"/>
      <c r="X14" s="7">
        <v>66500</v>
      </c>
      <c r="Y14" s="7"/>
      <c r="Z14" s="7"/>
      <c r="AA14" s="7"/>
      <c r="AB14" s="8"/>
      <c r="AC14" s="8"/>
      <c r="AD14" s="7"/>
      <c r="AE14" s="7"/>
      <c r="AF14" s="7"/>
      <c r="AG14" s="7"/>
      <c r="AH14" s="8"/>
      <c r="AI14" s="8"/>
      <c r="AJ14" s="7">
        <f t="shared" si="0"/>
        <v>126000</v>
      </c>
    </row>
    <row r="15" spans="1:36" x14ac:dyDescent="0.25">
      <c r="A15" s="23" t="s">
        <v>2</v>
      </c>
      <c r="B15" s="14" t="s">
        <v>30</v>
      </c>
      <c r="C15" s="3" t="s">
        <v>31</v>
      </c>
      <c r="D15" s="7"/>
      <c r="E15" s="8"/>
      <c r="F15" s="7"/>
      <c r="G15" s="8"/>
      <c r="H15" s="8"/>
      <c r="I15" s="7"/>
      <c r="J15" s="7"/>
      <c r="K15" s="7"/>
      <c r="L15" s="7"/>
      <c r="M15" s="7"/>
      <c r="N15" s="8"/>
      <c r="O15" s="8"/>
      <c r="P15" s="7"/>
      <c r="Q15" s="7"/>
      <c r="R15" s="7"/>
      <c r="S15" s="7">
        <v>22500</v>
      </c>
      <c r="T15" s="7"/>
      <c r="U15" s="8"/>
      <c r="V15" s="8"/>
      <c r="W15" s="7"/>
      <c r="X15" s="7"/>
      <c r="Y15" s="7">
        <v>25000</v>
      </c>
      <c r="Z15" s="7"/>
      <c r="AA15" s="7"/>
      <c r="AB15" s="8"/>
      <c r="AC15" s="8"/>
      <c r="AD15" s="7"/>
      <c r="AE15" s="7">
        <v>15000</v>
      </c>
      <c r="AF15" s="7"/>
      <c r="AG15" s="7"/>
      <c r="AH15" s="8"/>
      <c r="AI15" s="8"/>
      <c r="AJ15" s="7">
        <f t="shared" si="0"/>
        <v>62500</v>
      </c>
    </row>
    <row r="16" spans="1:36" x14ac:dyDescent="0.25">
      <c r="A16" s="24"/>
      <c r="B16" s="3" t="s">
        <v>12</v>
      </c>
      <c r="C16" s="3" t="s">
        <v>25</v>
      </c>
      <c r="D16" s="7"/>
      <c r="E16" s="8">
        <f>D16+E15-E17</f>
        <v>0</v>
      </c>
      <c r="F16" s="7">
        <f t="shared" ref="F16:AI16" si="5">E16+F15-F17</f>
        <v>0</v>
      </c>
      <c r="G16" s="8">
        <f t="shared" si="5"/>
        <v>0</v>
      </c>
      <c r="H16" s="8">
        <f t="shared" si="5"/>
        <v>0</v>
      </c>
      <c r="I16" s="7">
        <f t="shared" si="5"/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8">
        <f t="shared" si="5"/>
        <v>0</v>
      </c>
      <c r="O16" s="8">
        <f t="shared" si="5"/>
        <v>0</v>
      </c>
      <c r="P16" s="7">
        <f t="shared" si="5"/>
        <v>0</v>
      </c>
      <c r="Q16" s="7">
        <f t="shared" si="5"/>
        <v>0</v>
      </c>
      <c r="R16" s="7">
        <f t="shared" si="5"/>
        <v>0</v>
      </c>
      <c r="S16" s="7">
        <f t="shared" si="5"/>
        <v>20325</v>
      </c>
      <c r="T16" s="7">
        <f t="shared" si="5"/>
        <v>17469</v>
      </c>
      <c r="U16" s="8">
        <f t="shared" si="5"/>
        <v>17469</v>
      </c>
      <c r="V16" s="8">
        <f t="shared" si="5"/>
        <v>17469</v>
      </c>
      <c r="W16" s="7">
        <f t="shared" si="5"/>
        <v>14467</v>
      </c>
      <c r="X16" s="7">
        <f t="shared" si="5"/>
        <v>11533</v>
      </c>
      <c r="Y16" s="7">
        <f t="shared" si="5"/>
        <v>33740</v>
      </c>
      <c r="Z16" s="7">
        <f t="shared" si="5"/>
        <v>30192</v>
      </c>
      <c r="AA16" s="7">
        <f t="shared" si="5"/>
        <v>26774</v>
      </c>
      <c r="AB16" s="8">
        <f t="shared" si="5"/>
        <v>26774</v>
      </c>
      <c r="AC16" s="8">
        <f t="shared" si="5"/>
        <v>26774</v>
      </c>
      <c r="AD16" s="7">
        <f t="shared" si="5"/>
        <v>23999</v>
      </c>
      <c r="AE16" s="7">
        <f t="shared" si="5"/>
        <v>36188</v>
      </c>
      <c r="AF16" s="7">
        <f t="shared" si="5"/>
        <v>32840</v>
      </c>
      <c r="AG16" s="7">
        <f t="shared" si="5"/>
        <v>29273</v>
      </c>
      <c r="AH16" s="8">
        <f t="shared" si="5"/>
        <v>27785</v>
      </c>
      <c r="AI16" s="8">
        <f t="shared" si="5"/>
        <v>27785</v>
      </c>
      <c r="AJ16" s="7">
        <f t="shared" si="0"/>
        <v>393071</v>
      </c>
    </row>
    <row r="17" spans="1:36" x14ac:dyDescent="0.25">
      <c r="A17" s="24"/>
      <c r="B17" s="3" t="s">
        <v>8</v>
      </c>
      <c r="C17" s="3" t="s">
        <v>26</v>
      </c>
      <c r="D17" s="7"/>
      <c r="E17" s="8"/>
      <c r="F17" s="7"/>
      <c r="G17" s="8"/>
      <c r="H17" s="8"/>
      <c r="I17" s="7"/>
      <c r="J17" s="7"/>
      <c r="K17" s="7"/>
      <c r="L17" s="7"/>
      <c r="M17" s="7"/>
      <c r="N17" s="8"/>
      <c r="O17" s="8"/>
      <c r="P17" s="7"/>
      <c r="Q17" s="7"/>
      <c r="R17" s="7"/>
      <c r="S17" s="7">
        <v>2175</v>
      </c>
      <c r="T17" s="7">
        <v>2856</v>
      </c>
      <c r="U17" s="8"/>
      <c r="V17" s="8"/>
      <c r="W17" s="7">
        <v>3002</v>
      </c>
      <c r="X17" s="7">
        <v>2934</v>
      </c>
      <c r="Y17" s="7">
        <v>2793</v>
      </c>
      <c r="Z17" s="7">
        <v>3548</v>
      </c>
      <c r="AA17" s="7">
        <v>3418</v>
      </c>
      <c r="AB17" s="8"/>
      <c r="AC17" s="8"/>
      <c r="AD17" s="7">
        <v>2775</v>
      </c>
      <c r="AE17" s="7">
        <v>2811</v>
      </c>
      <c r="AF17" s="7">
        <v>3348</v>
      </c>
      <c r="AG17" s="7">
        <v>3567</v>
      </c>
      <c r="AH17" s="8">
        <v>1488</v>
      </c>
      <c r="AI17" s="8"/>
      <c r="AJ17" s="7">
        <f t="shared" si="0"/>
        <v>34715</v>
      </c>
    </row>
    <row r="18" spans="1:36" x14ac:dyDescent="0.25">
      <c r="A18" s="24"/>
      <c r="B18" s="3" t="s">
        <v>9</v>
      </c>
      <c r="C18" s="3" t="s">
        <v>32</v>
      </c>
      <c r="D18" s="7"/>
      <c r="E18" s="8"/>
      <c r="F18" s="7"/>
      <c r="G18" s="8"/>
      <c r="H18" s="8"/>
      <c r="I18" s="7"/>
      <c r="J18" s="7"/>
      <c r="K18" s="7"/>
      <c r="L18" s="7"/>
      <c r="M18" s="7"/>
      <c r="N18" s="8"/>
      <c r="O18" s="8"/>
      <c r="P18" s="7"/>
      <c r="Q18" s="7"/>
      <c r="R18" s="7"/>
      <c r="S18" s="7"/>
      <c r="T18" s="7"/>
      <c r="U18" s="8"/>
      <c r="V18" s="8"/>
      <c r="W18" s="7"/>
      <c r="X18" s="7"/>
      <c r="Y18" s="7"/>
      <c r="Z18" s="7"/>
      <c r="AA18" s="7"/>
      <c r="AB18" s="8"/>
      <c r="AC18" s="8"/>
      <c r="AD18" s="7"/>
      <c r="AE18" s="7"/>
      <c r="AF18" s="7"/>
      <c r="AG18" s="7"/>
      <c r="AH18" s="8"/>
      <c r="AI18" s="8"/>
      <c r="AJ18" s="7">
        <f t="shared" si="0"/>
        <v>0</v>
      </c>
    </row>
    <row r="19" spans="1:36" x14ac:dyDescent="0.25">
      <c r="A19" s="24"/>
      <c r="B19" s="3" t="s">
        <v>10</v>
      </c>
      <c r="C19" s="3" t="s">
        <v>28</v>
      </c>
      <c r="D19" s="7"/>
      <c r="E19" s="8">
        <f t="shared" ref="E19:AI19" si="6">D19+E17-E18-E20</f>
        <v>0</v>
      </c>
      <c r="F19" s="7">
        <f t="shared" si="6"/>
        <v>0</v>
      </c>
      <c r="G19" s="8">
        <f t="shared" si="6"/>
        <v>0</v>
      </c>
      <c r="H19" s="8">
        <f t="shared" si="6"/>
        <v>0</v>
      </c>
      <c r="I19" s="7">
        <f t="shared" si="6"/>
        <v>0</v>
      </c>
      <c r="J19" s="7">
        <f t="shared" si="6"/>
        <v>0</v>
      </c>
      <c r="K19" s="7">
        <f t="shared" si="6"/>
        <v>0</v>
      </c>
      <c r="L19" s="7">
        <f t="shared" si="6"/>
        <v>0</v>
      </c>
      <c r="M19" s="7">
        <f t="shared" si="6"/>
        <v>0</v>
      </c>
      <c r="N19" s="8">
        <f t="shared" si="6"/>
        <v>0</v>
      </c>
      <c r="O19" s="8">
        <f t="shared" si="6"/>
        <v>0</v>
      </c>
      <c r="P19" s="7">
        <f t="shared" si="6"/>
        <v>0</v>
      </c>
      <c r="Q19" s="7">
        <f t="shared" si="6"/>
        <v>0</v>
      </c>
      <c r="R19" s="7">
        <f t="shared" si="6"/>
        <v>0</v>
      </c>
      <c r="S19" s="7">
        <f t="shared" si="6"/>
        <v>2175</v>
      </c>
      <c r="T19" s="7">
        <f t="shared" si="6"/>
        <v>5031</v>
      </c>
      <c r="U19" s="8">
        <f t="shared" si="6"/>
        <v>5031</v>
      </c>
      <c r="V19" s="8">
        <f t="shared" si="6"/>
        <v>5031</v>
      </c>
      <c r="W19" s="7">
        <f t="shared" si="6"/>
        <v>8033</v>
      </c>
      <c r="X19" s="7">
        <f t="shared" si="6"/>
        <v>10967</v>
      </c>
      <c r="Y19" s="7">
        <f t="shared" si="6"/>
        <v>13760</v>
      </c>
      <c r="Z19" s="7">
        <f t="shared" si="6"/>
        <v>17308</v>
      </c>
      <c r="AA19" s="7">
        <f t="shared" si="6"/>
        <v>20726</v>
      </c>
      <c r="AB19" s="8">
        <f t="shared" si="6"/>
        <v>20726</v>
      </c>
      <c r="AC19" s="8">
        <f t="shared" si="6"/>
        <v>20726</v>
      </c>
      <c r="AD19" s="7">
        <f t="shared" si="6"/>
        <v>23501</v>
      </c>
      <c r="AE19" s="7">
        <f t="shared" si="6"/>
        <v>12312</v>
      </c>
      <c r="AF19" s="7">
        <f t="shared" si="6"/>
        <v>15660</v>
      </c>
      <c r="AG19" s="7">
        <f t="shared" si="6"/>
        <v>19227</v>
      </c>
      <c r="AH19" s="8">
        <f t="shared" si="6"/>
        <v>20715</v>
      </c>
      <c r="AI19" s="8">
        <f t="shared" si="6"/>
        <v>20715</v>
      </c>
      <c r="AJ19" s="7">
        <f t="shared" si="0"/>
        <v>220929</v>
      </c>
    </row>
    <row r="20" spans="1:36" x14ac:dyDescent="0.25">
      <c r="A20" s="25"/>
      <c r="B20" s="3" t="s">
        <v>13</v>
      </c>
      <c r="C20" s="3" t="s">
        <v>29</v>
      </c>
      <c r="D20" s="7"/>
      <c r="E20" s="8"/>
      <c r="F20" s="7"/>
      <c r="G20" s="8"/>
      <c r="H20" s="8"/>
      <c r="I20" s="7"/>
      <c r="J20" s="7"/>
      <c r="K20" s="7"/>
      <c r="L20" s="7"/>
      <c r="M20" s="7"/>
      <c r="N20" s="8"/>
      <c r="O20" s="8"/>
      <c r="P20" s="7"/>
      <c r="Q20" s="7"/>
      <c r="R20" s="7"/>
      <c r="S20" s="7"/>
      <c r="T20" s="7"/>
      <c r="U20" s="8"/>
      <c r="V20" s="8"/>
      <c r="W20" s="7"/>
      <c r="X20" s="7"/>
      <c r="Y20" s="7"/>
      <c r="Z20" s="7"/>
      <c r="AA20" s="7"/>
      <c r="AB20" s="8"/>
      <c r="AC20" s="8"/>
      <c r="AD20" s="7"/>
      <c r="AE20" s="7">
        <v>14000</v>
      </c>
      <c r="AF20" s="7"/>
      <c r="AG20" s="7"/>
      <c r="AH20" s="8"/>
      <c r="AI20" s="8"/>
      <c r="AJ20" s="7">
        <f t="shared" si="0"/>
        <v>14000</v>
      </c>
    </row>
    <row r="21" spans="1:36" hidden="1" x14ac:dyDescent="0.25">
      <c r="A21" s="23" t="s">
        <v>1</v>
      </c>
      <c r="B21" s="3" t="s">
        <v>7</v>
      </c>
      <c r="C21" s="3"/>
      <c r="D21" s="7"/>
      <c r="E21" s="8"/>
      <c r="F21" s="7"/>
      <c r="G21" s="8"/>
      <c r="H21" s="8"/>
      <c r="I21" s="7"/>
      <c r="J21" s="7"/>
      <c r="K21" s="7"/>
      <c r="L21" s="7"/>
      <c r="M21" s="7"/>
      <c r="N21" s="8"/>
      <c r="O21" s="8"/>
      <c r="P21" s="7"/>
      <c r="Q21" s="7"/>
      <c r="R21" s="7"/>
      <c r="S21" s="7"/>
      <c r="T21" s="7"/>
      <c r="U21" s="8"/>
      <c r="V21" s="8"/>
      <c r="W21" s="7"/>
      <c r="X21" s="7"/>
      <c r="Y21" s="7"/>
      <c r="Z21" s="7"/>
      <c r="AA21" s="7"/>
      <c r="AB21" s="8"/>
      <c r="AC21" s="8"/>
      <c r="AD21" s="7"/>
      <c r="AE21" s="7"/>
      <c r="AF21" s="7"/>
      <c r="AG21" s="7"/>
      <c r="AH21" s="8"/>
      <c r="AI21" s="8"/>
      <c r="AJ21" s="7">
        <f t="shared" si="0"/>
        <v>0</v>
      </c>
    </row>
    <row r="22" spans="1:36" hidden="1" x14ac:dyDescent="0.25">
      <c r="A22" s="24"/>
      <c r="B22" s="3" t="s">
        <v>11</v>
      </c>
      <c r="C22" s="3"/>
      <c r="D22" s="7"/>
      <c r="E22" s="8"/>
      <c r="F22" s="7"/>
      <c r="G22" s="8"/>
      <c r="H22" s="8"/>
      <c r="I22" s="7"/>
      <c r="J22" s="7"/>
      <c r="K22" s="7"/>
      <c r="L22" s="7"/>
      <c r="M22" s="7"/>
      <c r="N22" s="8"/>
      <c r="O22" s="8"/>
      <c r="P22" s="7"/>
      <c r="Q22" s="7"/>
      <c r="R22" s="7"/>
      <c r="S22" s="7"/>
      <c r="T22" s="7"/>
      <c r="U22" s="8"/>
      <c r="V22" s="8"/>
      <c r="W22" s="7"/>
      <c r="X22" s="7"/>
      <c r="Y22" s="7"/>
      <c r="Z22" s="7"/>
      <c r="AA22" s="7"/>
      <c r="AB22" s="8"/>
      <c r="AC22" s="8"/>
      <c r="AD22" s="7"/>
      <c r="AE22" s="7"/>
      <c r="AF22" s="7"/>
      <c r="AG22" s="7"/>
      <c r="AH22" s="8"/>
      <c r="AI22" s="8"/>
      <c r="AJ22" s="7">
        <f t="shared" si="0"/>
        <v>0</v>
      </c>
    </row>
    <row r="23" spans="1:36" hidden="1" x14ac:dyDescent="0.25">
      <c r="A23" s="24"/>
      <c r="B23" s="3" t="s">
        <v>14</v>
      </c>
      <c r="C23" s="3"/>
      <c r="D23" s="7"/>
      <c r="E23" s="8"/>
      <c r="F23" s="7"/>
      <c r="G23" s="8"/>
      <c r="H23" s="8"/>
      <c r="I23" s="7"/>
      <c r="J23" s="7"/>
      <c r="K23" s="7"/>
      <c r="L23" s="7"/>
      <c r="M23" s="7"/>
      <c r="N23" s="8"/>
      <c r="O23" s="8"/>
      <c r="P23" s="7"/>
      <c r="Q23" s="7"/>
      <c r="R23" s="7"/>
      <c r="S23" s="7"/>
      <c r="T23" s="7"/>
      <c r="U23" s="8"/>
      <c r="V23" s="8"/>
      <c r="W23" s="7"/>
      <c r="X23" s="7"/>
      <c r="Y23" s="7"/>
      <c r="Z23" s="7"/>
      <c r="AA23" s="7"/>
      <c r="AB23" s="8"/>
      <c r="AC23" s="8"/>
      <c r="AD23" s="7"/>
      <c r="AE23" s="7"/>
      <c r="AF23" s="7"/>
      <c r="AG23" s="7"/>
      <c r="AH23" s="8"/>
      <c r="AI23" s="8"/>
      <c r="AJ23" s="7">
        <f t="shared" si="0"/>
        <v>0</v>
      </c>
    </row>
    <row r="24" spans="1:36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7">
        <f t="shared" si="7"/>
        <v>0</v>
      </c>
      <c r="G24" s="8">
        <f t="shared" si="7"/>
        <v>0</v>
      </c>
      <c r="H24" s="8">
        <f t="shared" si="7"/>
        <v>0</v>
      </c>
      <c r="I24" s="7">
        <f t="shared" si="7"/>
        <v>0</v>
      </c>
      <c r="J24" s="7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  <c r="N24" s="8">
        <f t="shared" si="7"/>
        <v>0</v>
      </c>
      <c r="O24" s="8">
        <f t="shared" si="7"/>
        <v>0</v>
      </c>
      <c r="P24" s="7">
        <f t="shared" si="7"/>
        <v>0</v>
      </c>
      <c r="Q24" s="7">
        <f t="shared" si="7"/>
        <v>0</v>
      </c>
      <c r="R24" s="7">
        <f t="shared" si="7"/>
        <v>0</v>
      </c>
      <c r="S24" s="7">
        <f t="shared" si="7"/>
        <v>0</v>
      </c>
      <c r="T24" s="7">
        <f t="shared" si="7"/>
        <v>0</v>
      </c>
      <c r="U24" s="8">
        <f t="shared" si="7"/>
        <v>0</v>
      </c>
      <c r="V24" s="8">
        <f t="shared" si="7"/>
        <v>0</v>
      </c>
      <c r="W24" s="7">
        <f t="shared" si="7"/>
        <v>0</v>
      </c>
      <c r="X24" s="7">
        <f t="shared" si="7"/>
        <v>0</v>
      </c>
      <c r="Y24" s="7">
        <f t="shared" si="7"/>
        <v>0</v>
      </c>
      <c r="Z24" s="7">
        <f t="shared" si="7"/>
        <v>0</v>
      </c>
      <c r="AA24" s="7">
        <f t="shared" si="7"/>
        <v>0</v>
      </c>
      <c r="AB24" s="8">
        <f t="shared" si="7"/>
        <v>0</v>
      </c>
      <c r="AC24" s="8">
        <f t="shared" si="7"/>
        <v>0</v>
      </c>
      <c r="AD24" s="7">
        <f t="shared" si="7"/>
        <v>0</v>
      </c>
      <c r="AE24" s="7">
        <f t="shared" si="7"/>
        <v>0</v>
      </c>
      <c r="AF24" s="7">
        <f t="shared" si="7"/>
        <v>0</v>
      </c>
      <c r="AG24" s="7">
        <f t="shared" si="7"/>
        <v>0</v>
      </c>
      <c r="AH24" s="8">
        <f t="shared" si="7"/>
        <v>0</v>
      </c>
      <c r="AI24" s="8"/>
      <c r="AJ24" s="7">
        <f t="shared" si="0"/>
        <v>0</v>
      </c>
    </row>
    <row r="25" spans="1:36" hidden="1" x14ac:dyDescent="0.25">
      <c r="A25" s="24"/>
      <c r="B25" s="3" t="s">
        <v>8</v>
      </c>
      <c r="C25" s="3"/>
      <c r="D25" s="7"/>
      <c r="E25" s="8"/>
      <c r="F25" s="7"/>
      <c r="G25" s="8"/>
      <c r="H25" s="8"/>
      <c r="I25" s="7"/>
      <c r="J25" s="7"/>
      <c r="K25" s="7"/>
      <c r="L25" s="7"/>
      <c r="M25" s="7"/>
      <c r="N25" s="8"/>
      <c r="O25" s="8"/>
      <c r="P25" s="7"/>
      <c r="Q25" s="7"/>
      <c r="R25" s="7"/>
      <c r="S25" s="7"/>
      <c r="T25" s="7"/>
      <c r="U25" s="8"/>
      <c r="V25" s="8"/>
      <c r="W25" s="7"/>
      <c r="X25" s="7"/>
      <c r="Y25" s="7"/>
      <c r="Z25" s="7"/>
      <c r="AA25" s="7"/>
      <c r="AB25" s="8"/>
      <c r="AC25" s="8"/>
      <c r="AD25" s="7"/>
      <c r="AE25" s="7"/>
      <c r="AF25" s="7"/>
      <c r="AG25" s="7"/>
      <c r="AH25" s="8"/>
      <c r="AI25" s="8"/>
      <c r="AJ25" s="7">
        <f t="shared" si="0"/>
        <v>0</v>
      </c>
    </row>
    <row r="26" spans="1:36" hidden="1" x14ac:dyDescent="0.25">
      <c r="A26" s="24"/>
      <c r="B26" s="3" t="s">
        <v>9</v>
      </c>
      <c r="C26" s="3"/>
      <c r="D26" s="7"/>
      <c r="E26" s="8"/>
      <c r="F26" s="7"/>
      <c r="G26" s="8"/>
      <c r="H26" s="8"/>
      <c r="I26" s="7"/>
      <c r="J26" s="7"/>
      <c r="K26" s="7"/>
      <c r="L26" s="7"/>
      <c r="M26" s="7"/>
      <c r="N26" s="8"/>
      <c r="O26" s="8"/>
      <c r="P26" s="7"/>
      <c r="Q26" s="7"/>
      <c r="R26" s="7"/>
      <c r="S26" s="7"/>
      <c r="T26" s="7"/>
      <c r="U26" s="8"/>
      <c r="V26" s="8"/>
      <c r="W26" s="7"/>
      <c r="X26" s="7"/>
      <c r="Y26" s="7"/>
      <c r="Z26" s="7"/>
      <c r="AA26" s="7"/>
      <c r="AB26" s="8"/>
      <c r="AC26" s="8"/>
      <c r="AD26" s="7"/>
      <c r="AE26" s="7"/>
      <c r="AF26" s="7"/>
      <c r="AG26" s="7"/>
      <c r="AH26" s="8"/>
      <c r="AI26" s="8"/>
      <c r="AJ26" s="7">
        <f t="shared" si="0"/>
        <v>0</v>
      </c>
    </row>
    <row r="27" spans="1:36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7">
        <f t="shared" si="8"/>
        <v>0</v>
      </c>
      <c r="G27" s="8">
        <f t="shared" si="8"/>
        <v>0</v>
      </c>
      <c r="H27" s="8">
        <f t="shared" si="8"/>
        <v>0</v>
      </c>
      <c r="I27" s="7">
        <f t="shared" si="8"/>
        <v>0</v>
      </c>
      <c r="J27" s="7">
        <f t="shared" si="8"/>
        <v>0</v>
      </c>
      <c r="K27" s="7">
        <f t="shared" si="8"/>
        <v>0</v>
      </c>
      <c r="L27" s="7">
        <f t="shared" si="8"/>
        <v>0</v>
      </c>
      <c r="M27" s="7">
        <f t="shared" si="8"/>
        <v>0</v>
      </c>
      <c r="N27" s="8">
        <f t="shared" si="8"/>
        <v>0</v>
      </c>
      <c r="O27" s="8">
        <f t="shared" si="8"/>
        <v>0</v>
      </c>
      <c r="P27" s="7">
        <f t="shared" si="8"/>
        <v>0</v>
      </c>
      <c r="Q27" s="7">
        <f t="shared" si="8"/>
        <v>0</v>
      </c>
      <c r="R27" s="7">
        <f t="shared" si="8"/>
        <v>0</v>
      </c>
      <c r="S27" s="7">
        <f t="shared" si="8"/>
        <v>0</v>
      </c>
      <c r="T27" s="7">
        <f t="shared" si="8"/>
        <v>0</v>
      </c>
      <c r="U27" s="8">
        <f t="shared" si="8"/>
        <v>0</v>
      </c>
      <c r="V27" s="8">
        <f t="shared" si="8"/>
        <v>0</v>
      </c>
      <c r="W27" s="7">
        <f t="shared" si="8"/>
        <v>0</v>
      </c>
      <c r="X27" s="7">
        <f t="shared" si="8"/>
        <v>0</v>
      </c>
      <c r="Y27" s="7">
        <f t="shared" si="8"/>
        <v>0</v>
      </c>
      <c r="Z27" s="7">
        <f t="shared" si="8"/>
        <v>0</v>
      </c>
      <c r="AA27" s="7">
        <f t="shared" si="8"/>
        <v>0</v>
      </c>
      <c r="AB27" s="8">
        <f t="shared" si="8"/>
        <v>0</v>
      </c>
      <c r="AC27" s="8">
        <f t="shared" si="8"/>
        <v>0</v>
      </c>
      <c r="AD27" s="7">
        <f t="shared" si="8"/>
        <v>0</v>
      </c>
      <c r="AE27" s="7">
        <f t="shared" si="8"/>
        <v>0</v>
      </c>
      <c r="AF27" s="7">
        <f t="shared" si="8"/>
        <v>0</v>
      </c>
      <c r="AG27" s="7">
        <f t="shared" si="8"/>
        <v>0</v>
      </c>
      <c r="AH27" s="8">
        <f t="shared" si="8"/>
        <v>0</v>
      </c>
      <c r="AI27" s="8"/>
      <c r="AJ27" s="7">
        <f t="shared" si="0"/>
        <v>0</v>
      </c>
    </row>
    <row r="28" spans="1:36" hidden="1" x14ac:dyDescent="0.25">
      <c r="A28" s="25"/>
      <c r="B28" s="3" t="s">
        <v>13</v>
      </c>
      <c r="C28" s="3"/>
      <c r="D28" s="7"/>
      <c r="E28" s="8"/>
      <c r="F28" s="7"/>
      <c r="G28" s="8"/>
      <c r="H28" s="8"/>
      <c r="I28" s="7"/>
      <c r="J28" s="7"/>
      <c r="K28" s="7"/>
      <c r="L28" s="7"/>
      <c r="M28" s="7"/>
      <c r="N28" s="8"/>
      <c r="O28" s="8"/>
      <c r="P28" s="7"/>
      <c r="Q28" s="7"/>
      <c r="R28" s="7"/>
      <c r="S28" s="7"/>
      <c r="T28" s="7"/>
      <c r="U28" s="8"/>
      <c r="V28" s="8"/>
      <c r="W28" s="7"/>
      <c r="X28" s="7"/>
      <c r="Y28" s="7"/>
      <c r="Z28" s="7"/>
      <c r="AA28" s="7"/>
      <c r="AB28" s="8"/>
      <c r="AC28" s="8"/>
      <c r="AD28" s="7"/>
      <c r="AE28" s="7"/>
      <c r="AF28" s="7"/>
      <c r="AG28" s="7"/>
      <c r="AH28" s="8"/>
      <c r="AI28" s="8"/>
      <c r="AJ28" s="7">
        <f t="shared" si="0"/>
        <v>0</v>
      </c>
    </row>
    <row r="29" spans="1:36" hidden="1" x14ac:dyDescent="0.25">
      <c r="AJ29" s="7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pane xSplit="3" topLeftCell="M1" activePane="topRight" state="frozen"/>
      <selection pane="topRight" activeCell="U14" sqref="U14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5" width="9.125" style="12" customWidth="1"/>
    <col min="6" max="10" width="9.125" style="4" customWidth="1"/>
    <col min="11" max="12" width="9.125" style="12" customWidth="1"/>
    <col min="13" max="17" width="9.125" style="4" customWidth="1"/>
    <col min="18" max="19" width="9.125" style="12" customWidth="1"/>
    <col min="20" max="20" width="9.125" style="4" customWidth="1"/>
    <col min="21" max="21" width="9.125" style="22" customWidth="1"/>
    <col min="22" max="24" width="9.125" style="4" customWidth="1"/>
    <col min="25" max="26" width="9.125" style="12" customWidth="1"/>
    <col min="27" max="31" width="9.125" style="4" customWidth="1"/>
    <col min="32" max="33" width="9.125" style="12" customWidth="1"/>
    <col min="34" max="35" width="9.125" style="4" customWidth="1"/>
    <col min="36" max="16384" width="8.875" style="1"/>
  </cols>
  <sheetData>
    <row r="1" spans="1:35" x14ac:dyDescent="0.25">
      <c r="A1" s="26" t="s">
        <v>16</v>
      </c>
      <c r="B1" s="9" t="s">
        <v>5</v>
      </c>
      <c r="C1" s="11" t="s">
        <v>27</v>
      </c>
      <c r="D1" s="28" t="s">
        <v>4</v>
      </c>
      <c r="E1" s="5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5">
        <v>7</v>
      </c>
      <c r="L1" s="5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5">
        <v>14</v>
      </c>
      <c r="S1" s="5">
        <v>15</v>
      </c>
      <c r="T1" s="2">
        <v>16</v>
      </c>
      <c r="U1" s="19">
        <v>17</v>
      </c>
      <c r="V1" s="2">
        <v>18</v>
      </c>
      <c r="W1" s="2">
        <v>19</v>
      </c>
      <c r="X1" s="2">
        <v>20</v>
      </c>
      <c r="Y1" s="5">
        <v>21</v>
      </c>
      <c r="Z1" s="5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5">
        <v>28</v>
      </c>
      <c r="AG1" s="5">
        <v>29</v>
      </c>
      <c r="AH1" s="2">
        <v>30</v>
      </c>
      <c r="AI1" s="30" t="s">
        <v>17</v>
      </c>
    </row>
    <row r="2" spans="1:35" x14ac:dyDescent="0.25">
      <c r="A2" s="27"/>
      <c r="B2" s="10" t="s">
        <v>6</v>
      </c>
      <c r="C2" s="11" t="s">
        <v>33</v>
      </c>
      <c r="D2" s="29"/>
      <c r="E2" s="6" t="s">
        <v>18</v>
      </c>
      <c r="F2" s="3" t="s">
        <v>19</v>
      </c>
      <c r="G2" s="3" t="s">
        <v>20</v>
      </c>
      <c r="H2" s="3" t="s">
        <v>21</v>
      </c>
      <c r="I2" s="3" t="s">
        <v>22</v>
      </c>
      <c r="J2" s="3" t="s">
        <v>23</v>
      </c>
      <c r="K2" s="6" t="s">
        <v>24</v>
      </c>
      <c r="L2" s="6" t="s">
        <v>18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  <c r="R2" s="6" t="s">
        <v>24</v>
      </c>
      <c r="S2" s="6" t="s">
        <v>18</v>
      </c>
      <c r="T2" s="3" t="s">
        <v>19</v>
      </c>
      <c r="U2" s="20" t="s">
        <v>20</v>
      </c>
      <c r="V2" s="3" t="s">
        <v>21</v>
      </c>
      <c r="W2" s="3" t="s">
        <v>22</v>
      </c>
      <c r="X2" s="3" t="s">
        <v>23</v>
      </c>
      <c r="Y2" s="6" t="s">
        <v>24</v>
      </c>
      <c r="Z2" s="6" t="s">
        <v>18</v>
      </c>
      <c r="AA2" s="3" t="s">
        <v>19</v>
      </c>
      <c r="AB2" s="3" t="s">
        <v>20</v>
      </c>
      <c r="AC2" s="3" t="s">
        <v>21</v>
      </c>
      <c r="AD2" s="3" t="s">
        <v>22</v>
      </c>
      <c r="AE2" s="3" t="s">
        <v>23</v>
      </c>
      <c r="AF2" s="6" t="s">
        <v>24</v>
      </c>
      <c r="AG2" s="6" t="s">
        <v>18</v>
      </c>
      <c r="AH2" s="3" t="s">
        <v>19</v>
      </c>
      <c r="AI2" s="31"/>
    </row>
    <row r="3" spans="1:35" x14ac:dyDescent="0.25">
      <c r="A3" s="23" t="s">
        <v>0</v>
      </c>
      <c r="B3" s="14" t="s">
        <v>30</v>
      </c>
      <c r="C3" s="3" t="s">
        <v>31</v>
      </c>
      <c r="D3" s="7"/>
      <c r="E3" s="8"/>
      <c r="F3" s="7"/>
      <c r="G3" s="7"/>
      <c r="H3" s="7"/>
      <c r="I3" s="7"/>
      <c r="J3" s="7"/>
      <c r="K3" s="8"/>
      <c r="L3" s="8"/>
      <c r="M3" s="7"/>
      <c r="N3" s="7">
        <v>40000</v>
      </c>
      <c r="O3" s="7"/>
      <c r="P3" s="7"/>
      <c r="Q3" s="7"/>
      <c r="R3" s="8"/>
      <c r="S3" s="8"/>
      <c r="T3" s="7"/>
      <c r="U3" s="21">
        <v>35000</v>
      </c>
      <c r="V3" s="7"/>
      <c r="W3" s="7">
        <v>34000</v>
      </c>
      <c r="X3" s="7"/>
      <c r="Y3" s="8"/>
      <c r="Z3" s="8"/>
      <c r="AA3" s="7"/>
      <c r="AB3" s="7">
        <v>15000</v>
      </c>
      <c r="AC3" s="7"/>
      <c r="AD3" s="7"/>
      <c r="AE3" s="7">
        <v>20000</v>
      </c>
      <c r="AF3" s="8"/>
      <c r="AG3" s="8"/>
      <c r="AH3" s="7"/>
      <c r="AI3" s="7">
        <f t="shared" ref="AI3:AI29" si="0">SUM(E3:AH3)</f>
        <v>144000</v>
      </c>
    </row>
    <row r="4" spans="1:35" x14ac:dyDescent="0.25">
      <c r="A4" s="24"/>
      <c r="B4" s="3" t="s">
        <v>12</v>
      </c>
      <c r="C4" s="3" t="s">
        <v>25</v>
      </c>
      <c r="D4" s="7">
        <v>10217</v>
      </c>
      <c r="E4" s="8">
        <f>D4+E3-E5</f>
        <v>10217</v>
      </c>
      <c r="F4" s="7">
        <f t="shared" ref="F4:AH4" si="1">E4+F3-F5</f>
        <v>8638</v>
      </c>
      <c r="G4" s="7">
        <f t="shared" si="1"/>
        <v>6823</v>
      </c>
      <c r="H4" s="7">
        <f t="shared" si="1"/>
        <v>6823</v>
      </c>
      <c r="I4" s="7">
        <f t="shared" si="1"/>
        <v>6823</v>
      </c>
      <c r="J4" s="7">
        <f t="shared" si="1"/>
        <v>6823</v>
      </c>
      <c r="K4" s="8">
        <f t="shared" si="1"/>
        <v>6823</v>
      </c>
      <c r="L4" s="8">
        <f t="shared" si="1"/>
        <v>6823</v>
      </c>
      <c r="M4" s="7">
        <f t="shared" si="1"/>
        <v>6823</v>
      </c>
      <c r="N4" s="7">
        <f t="shared" si="1"/>
        <v>46472</v>
      </c>
      <c r="O4" s="7">
        <f t="shared" si="1"/>
        <v>44220</v>
      </c>
      <c r="P4" s="7">
        <f t="shared" si="1"/>
        <v>41975</v>
      </c>
      <c r="Q4" s="7">
        <f t="shared" si="1"/>
        <v>39731</v>
      </c>
      <c r="R4" s="8">
        <f t="shared" si="1"/>
        <v>39731</v>
      </c>
      <c r="S4" s="8">
        <f t="shared" si="1"/>
        <v>39731</v>
      </c>
      <c r="T4" s="7">
        <f t="shared" si="1"/>
        <v>35582</v>
      </c>
      <c r="U4" s="21">
        <f t="shared" si="1"/>
        <v>64230</v>
      </c>
      <c r="V4" s="7">
        <f t="shared" si="1"/>
        <v>59142</v>
      </c>
      <c r="W4" s="7">
        <f t="shared" si="1"/>
        <v>88711</v>
      </c>
      <c r="X4" s="7">
        <f t="shared" si="1"/>
        <v>83623</v>
      </c>
      <c r="Y4" s="8">
        <f t="shared" si="1"/>
        <v>83623</v>
      </c>
      <c r="Z4" s="8">
        <f t="shared" si="1"/>
        <v>83623</v>
      </c>
      <c r="AA4" s="7">
        <f t="shared" si="1"/>
        <v>77868</v>
      </c>
      <c r="AB4" s="7">
        <f t="shared" si="1"/>
        <v>86800</v>
      </c>
      <c r="AC4" s="7">
        <f t="shared" si="1"/>
        <v>78504</v>
      </c>
      <c r="AD4" s="7">
        <f t="shared" si="1"/>
        <v>70337</v>
      </c>
      <c r="AE4" s="7">
        <f t="shared" si="1"/>
        <v>82611</v>
      </c>
      <c r="AF4" s="8">
        <f t="shared" si="1"/>
        <v>82611</v>
      </c>
      <c r="AG4" s="8">
        <f t="shared" si="1"/>
        <v>82611</v>
      </c>
      <c r="AH4" s="7">
        <f t="shared" si="1"/>
        <v>74424</v>
      </c>
      <c r="AI4" s="7">
        <f t="shared" si="0"/>
        <v>1452776</v>
      </c>
    </row>
    <row r="5" spans="1:35" x14ac:dyDescent="0.25">
      <c r="A5" s="24"/>
      <c r="B5" s="3" t="s">
        <v>8</v>
      </c>
      <c r="C5" s="3" t="s">
        <v>26</v>
      </c>
      <c r="D5" s="7"/>
      <c r="E5" s="8"/>
      <c r="F5" s="7">
        <v>1579</v>
      </c>
      <c r="G5" s="7">
        <v>1815</v>
      </c>
      <c r="H5" s="7"/>
      <c r="I5" s="7"/>
      <c r="J5" s="7"/>
      <c r="K5" s="8"/>
      <c r="L5" s="8"/>
      <c r="M5" s="7"/>
      <c r="N5" s="7">
        <v>351</v>
      </c>
      <c r="O5" s="7">
        <v>2252</v>
      </c>
      <c r="P5" s="7">
        <v>2245</v>
      </c>
      <c r="Q5" s="7">
        <v>2244</v>
      </c>
      <c r="R5" s="8"/>
      <c r="S5" s="8"/>
      <c r="T5" s="7">
        <v>4149</v>
      </c>
      <c r="U5" s="21">
        <v>6352</v>
      </c>
      <c r="V5" s="7">
        <v>5088</v>
      </c>
      <c r="W5" s="7">
        <v>4431</v>
      </c>
      <c r="X5" s="7">
        <v>5088</v>
      </c>
      <c r="Y5" s="8"/>
      <c r="Z5" s="8"/>
      <c r="AA5" s="7">
        <v>5755</v>
      </c>
      <c r="AB5" s="7">
        <v>6068</v>
      </c>
      <c r="AC5" s="7">
        <v>8296</v>
      </c>
      <c r="AD5" s="7">
        <v>8167</v>
      </c>
      <c r="AE5" s="7">
        <v>7726</v>
      </c>
      <c r="AF5" s="8"/>
      <c r="AG5" s="8"/>
      <c r="AH5" s="7">
        <v>8187</v>
      </c>
      <c r="AI5" s="7">
        <f t="shared" si="0"/>
        <v>79793</v>
      </c>
    </row>
    <row r="6" spans="1:35" x14ac:dyDescent="0.25">
      <c r="A6" s="24"/>
      <c r="B6" s="3" t="s">
        <v>9</v>
      </c>
      <c r="C6" s="3" t="s">
        <v>32</v>
      </c>
      <c r="D6" s="7"/>
      <c r="E6" s="8"/>
      <c r="F6" s="7"/>
      <c r="G6" s="7"/>
      <c r="H6" s="7"/>
      <c r="I6" s="7"/>
      <c r="J6" s="7"/>
      <c r="K6" s="8"/>
      <c r="L6" s="8"/>
      <c r="M6" s="7"/>
      <c r="N6" s="7"/>
      <c r="O6" s="7"/>
      <c r="P6" s="7"/>
      <c r="Q6" s="7"/>
      <c r="R6" s="8"/>
      <c r="S6" s="8"/>
      <c r="T6" s="7"/>
      <c r="U6" s="21"/>
      <c r="V6" s="7"/>
      <c r="W6" s="7"/>
      <c r="X6" s="7"/>
      <c r="Y6" s="8"/>
      <c r="Z6" s="8"/>
      <c r="AA6" s="7"/>
      <c r="AB6" s="7"/>
      <c r="AC6" s="7"/>
      <c r="AD6" s="7"/>
      <c r="AE6" s="7"/>
      <c r="AF6" s="8"/>
      <c r="AG6" s="8"/>
      <c r="AH6" s="7"/>
      <c r="AI6" s="7">
        <f t="shared" si="0"/>
        <v>0</v>
      </c>
    </row>
    <row r="7" spans="1:35" x14ac:dyDescent="0.25">
      <c r="A7" s="24"/>
      <c r="B7" s="3" t="s">
        <v>10</v>
      </c>
      <c r="C7" s="3" t="s">
        <v>28</v>
      </c>
      <c r="D7" s="7">
        <v>20570</v>
      </c>
      <c r="E7" s="8">
        <f t="shared" ref="E7:AH7" si="2">D7+E5-E6-E8</f>
        <v>20570</v>
      </c>
      <c r="F7" s="7">
        <f t="shared" si="2"/>
        <v>22149</v>
      </c>
      <c r="G7" s="7">
        <f t="shared" si="2"/>
        <v>23964</v>
      </c>
      <c r="H7" s="7">
        <f t="shared" si="2"/>
        <v>23964</v>
      </c>
      <c r="I7" s="7">
        <f t="shared" si="2"/>
        <v>23964</v>
      </c>
      <c r="J7" s="7">
        <f t="shared" si="2"/>
        <v>23964</v>
      </c>
      <c r="K7" s="8">
        <f t="shared" si="2"/>
        <v>23964</v>
      </c>
      <c r="L7" s="8">
        <f t="shared" si="2"/>
        <v>23964</v>
      </c>
      <c r="M7" s="7">
        <f t="shared" si="2"/>
        <v>23964</v>
      </c>
      <c r="N7" s="7">
        <f t="shared" si="2"/>
        <v>2315</v>
      </c>
      <c r="O7" s="7">
        <f t="shared" si="2"/>
        <v>4567</v>
      </c>
      <c r="P7" s="7">
        <f t="shared" si="2"/>
        <v>6812</v>
      </c>
      <c r="Q7" s="7">
        <f t="shared" si="2"/>
        <v>9056</v>
      </c>
      <c r="R7" s="8">
        <f t="shared" si="2"/>
        <v>9056</v>
      </c>
      <c r="S7" s="8">
        <f t="shared" si="2"/>
        <v>9056</v>
      </c>
      <c r="T7" s="7">
        <f t="shared" si="2"/>
        <v>13205</v>
      </c>
      <c r="U7" s="21">
        <f t="shared" si="2"/>
        <v>19557</v>
      </c>
      <c r="V7" s="7">
        <f t="shared" si="2"/>
        <v>24645</v>
      </c>
      <c r="W7" s="7">
        <f t="shared" si="2"/>
        <v>29076</v>
      </c>
      <c r="X7" s="7">
        <f t="shared" si="2"/>
        <v>34164</v>
      </c>
      <c r="Y7" s="8">
        <f t="shared" si="2"/>
        <v>34164</v>
      </c>
      <c r="Z7" s="8">
        <f t="shared" si="2"/>
        <v>34164</v>
      </c>
      <c r="AA7" s="7">
        <f t="shared" si="2"/>
        <v>39919</v>
      </c>
      <c r="AB7" s="7">
        <f t="shared" si="2"/>
        <v>45987</v>
      </c>
      <c r="AC7" s="7">
        <f t="shared" si="2"/>
        <v>54283</v>
      </c>
      <c r="AD7" s="7">
        <f t="shared" si="2"/>
        <v>62450</v>
      </c>
      <c r="AE7" s="7">
        <f t="shared" si="2"/>
        <v>70176</v>
      </c>
      <c r="AF7" s="8">
        <f t="shared" si="2"/>
        <v>70176</v>
      </c>
      <c r="AG7" s="8">
        <f t="shared" si="2"/>
        <v>70176</v>
      </c>
      <c r="AH7" s="7">
        <f t="shared" si="2"/>
        <v>78363</v>
      </c>
      <c r="AI7" s="7">
        <f t="shared" si="0"/>
        <v>931834</v>
      </c>
    </row>
    <row r="8" spans="1:35" x14ac:dyDescent="0.25">
      <c r="A8" s="25"/>
      <c r="B8" s="3" t="s">
        <v>13</v>
      </c>
      <c r="C8" s="3" t="s">
        <v>29</v>
      </c>
      <c r="D8" s="7"/>
      <c r="E8" s="8"/>
      <c r="F8" s="7"/>
      <c r="G8" s="7"/>
      <c r="H8" s="7"/>
      <c r="I8" s="7"/>
      <c r="J8" s="7"/>
      <c r="K8" s="8"/>
      <c r="L8" s="8"/>
      <c r="M8" s="7"/>
      <c r="N8" s="7">
        <v>22000</v>
      </c>
      <c r="O8" s="7"/>
      <c r="P8" s="7"/>
      <c r="Q8" s="7"/>
      <c r="R8" s="8"/>
      <c r="S8" s="8"/>
      <c r="T8" s="7"/>
      <c r="U8" s="21"/>
      <c r="V8" s="7"/>
      <c r="W8" s="7"/>
      <c r="X8" s="7"/>
      <c r="Y8" s="8"/>
      <c r="Z8" s="8"/>
      <c r="AA8" s="7"/>
      <c r="AB8" s="7"/>
      <c r="AC8" s="7"/>
      <c r="AD8" s="7"/>
      <c r="AE8" s="7"/>
      <c r="AF8" s="8"/>
      <c r="AG8" s="8"/>
      <c r="AH8" s="7"/>
      <c r="AI8" s="7">
        <f t="shared" si="0"/>
        <v>22000</v>
      </c>
    </row>
    <row r="9" spans="1:35" x14ac:dyDescent="0.25">
      <c r="A9" s="23" t="s">
        <v>3</v>
      </c>
      <c r="B9" s="14" t="s">
        <v>30</v>
      </c>
      <c r="C9" s="3" t="s">
        <v>31</v>
      </c>
      <c r="D9" s="7"/>
      <c r="E9" s="8"/>
      <c r="F9" s="7"/>
      <c r="G9" s="7">
        <v>22400</v>
      </c>
      <c r="H9" s="7"/>
      <c r="I9" s="7"/>
      <c r="J9" s="7"/>
      <c r="K9" s="8"/>
      <c r="L9" s="8"/>
      <c r="M9" s="7"/>
      <c r="N9" s="7">
        <v>11200</v>
      </c>
      <c r="O9" s="7"/>
      <c r="P9" s="7"/>
      <c r="Q9" s="7"/>
      <c r="R9" s="8"/>
      <c r="S9" s="8"/>
      <c r="T9" s="7"/>
      <c r="U9" s="21">
        <v>25200</v>
      </c>
      <c r="V9" s="7"/>
      <c r="W9" s="7">
        <v>22400</v>
      </c>
      <c r="X9" s="7"/>
      <c r="Y9" s="8"/>
      <c r="Z9" s="8"/>
      <c r="AA9" s="7"/>
      <c r="AB9" s="7">
        <v>25200</v>
      </c>
      <c r="AC9" s="7"/>
      <c r="AD9" s="7"/>
      <c r="AE9" s="7">
        <v>22400</v>
      </c>
      <c r="AF9" s="8"/>
      <c r="AG9" s="8"/>
      <c r="AH9" s="7"/>
      <c r="AI9" s="7">
        <f t="shared" si="0"/>
        <v>128800</v>
      </c>
    </row>
    <row r="10" spans="1:35" x14ac:dyDescent="0.25">
      <c r="A10" s="24"/>
      <c r="B10" s="3" t="s">
        <v>12</v>
      </c>
      <c r="C10" s="3" t="s">
        <v>25</v>
      </c>
      <c r="D10" s="7">
        <v>27763</v>
      </c>
      <c r="E10" s="8">
        <f>D10+E9-E11</f>
        <v>27763</v>
      </c>
      <c r="F10" s="7">
        <f t="shared" ref="F10:AH10" si="3">E10+F9-F11</f>
        <v>22001</v>
      </c>
      <c r="G10" s="7">
        <f t="shared" si="3"/>
        <v>38301</v>
      </c>
      <c r="H10" s="7">
        <f t="shared" si="3"/>
        <v>36248</v>
      </c>
      <c r="I10" s="7">
        <f t="shared" si="3"/>
        <v>34123</v>
      </c>
      <c r="J10" s="7">
        <f t="shared" si="3"/>
        <v>31921</v>
      </c>
      <c r="K10" s="8">
        <f t="shared" si="3"/>
        <v>31921</v>
      </c>
      <c r="L10" s="8">
        <f t="shared" si="3"/>
        <v>31921</v>
      </c>
      <c r="M10" s="7">
        <f t="shared" si="3"/>
        <v>26425</v>
      </c>
      <c r="N10" s="7">
        <f t="shared" si="3"/>
        <v>31386</v>
      </c>
      <c r="O10" s="7">
        <f t="shared" si="3"/>
        <v>23509</v>
      </c>
      <c r="P10" s="7">
        <f t="shared" si="3"/>
        <v>15519</v>
      </c>
      <c r="Q10" s="7">
        <f t="shared" si="3"/>
        <v>7616</v>
      </c>
      <c r="R10" s="8">
        <f t="shared" si="3"/>
        <v>7616</v>
      </c>
      <c r="S10" s="8">
        <f t="shared" si="3"/>
        <v>7616</v>
      </c>
      <c r="T10" s="7">
        <f t="shared" si="3"/>
        <v>2649</v>
      </c>
      <c r="U10" s="21">
        <f t="shared" si="3"/>
        <v>25113</v>
      </c>
      <c r="V10" s="7">
        <f t="shared" si="3"/>
        <v>20758</v>
      </c>
      <c r="W10" s="7">
        <f t="shared" si="3"/>
        <v>35095</v>
      </c>
      <c r="X10" s="7">
        <f t="shared" si="3"/>
        <v>30740</v>
      </c>
      <c r="Y10" s="8">
        <f t="shared" si="3"/>
        <v>30740</v>
      </c>
      <c r="Z10" s="8">
        <f t="shared" si="3"/>
        <v>30740</v>
      </c>
      <c r="AA10" s="7">
        <f t="shared" si="3"/>
        <v>22486</v>
      </c>
      <c r="AB10" s="7">
        <f t="shared" si="3"/>
        <v>38940</v>
      </c>
      <c r="AC10" s="7">
        <f t="shared" si="3"/>
        <v>28859</v>
      </c>
      <c r="AD10" s="7">
        <f t="shared" si="3"/>
        <v>18701</v>
      </c>
      <c r="AE10" s="7">
        <f t="shared" si="3"/>
        <v>31272</v>
      </c>
      <c r="AF10" s="8">
        <f t="shared" si="3"/>
        <v>31272</v>
      </c>
      <c r="AG10" s="8">
        <f t="shared" si="3"/>
        <v>31272</v>
      </c>
      <c r="AH10" s="7">
        <f t="shared" si="3"/>
        <v>21562</v>
      </c>
      <c r="AI10" s="7">
        <f t="shared" si="0"/>
        <v>774085</v>
      </c>
    </row>
    <row r="11" spans="1:35" x14ac:dyDescent="0.25">
      <c r="A11" s="24"/>
      <c r="B11" s="3" t="s">
        <v>8</v>
      </c>
      <c r="C11" s="3" t="s">
        <v>26</v>
      </c>
      <c r="D11" s="7"/>
      <c r="E11" s="8"/>
      <c r="F11" s="7">
        <v>5762</v>
      </c>
      <c r="G11" s="7">
        <v>6100</v>
      </c>
      <c r="H11" s="7">
        <v>2053</v>
      </c>
      <c r="I11" s="7">
        <v>2125</v>
      </c>
      <c r="J11" s="7">
        <v>2202</v>
      </c>
      <c r="K11" s="8"/>
      <c r="L11" s="8"/>
      <c r="M11" s="7">
        <v>5496</v>
      </c>
      <c r="N11" s="7">
        <v>6239</v>
      </c>
      <c r="O11" s="7">
        <v>7877</v>
      </c>
      <c r="P11" s="7">
        <v>7990</v>
      </c>
      <c r="Q11" s="7">
        <v>7903</v>
      </c>
      <c r="R11" s="8"/>
      <c r="S11" s="8"/>
      <c r="T11" s="7">
        <v>4967</v>
      </c>
      <c r="U11" s="21">
        <v>2736</v>
      </c>
      <c r="V11" s="7">
        <v>4355</v>
      </c>
      <c r="W11" s="7">
        <v>8063</v>
      </c>
      <c r="X11" s="7">
        <v>4355</v>
      </c>
      <c r="Y11" s="8"/>
      <c r="Z11" s="8"/>
      <c r="AA11" s="7">
        <v>8254</v>
      </c>
      <c r="AB11" s="7">
        <v>8746</v>
      </c>
      <c r="AC11" s="7">
        <v>10081</v>
      </c>
      <c r="AD11" s="7">
        <v>10158</v>
      </c>
      <c r="AE11" s="7">
        <v>9829</v>
      </c>
      <c r="AF11" s="8"/>
      <c r="AG11" s="8"/>
      <c r="AH11" s="7">
        <v>9710</v>
      </c>
      <c r="AI11" s="7">
        <f t="shared" si="0"/>
        <v>135001</v>
      </c>
    </row>
    <row r="12" spans="1:35" x14ac:dyDescent="0.25">
      <c r="A12" s="24"/>
      <c r="B12" s="3" t="s">
        <v>9</v>
      </c>
      <c r="C12" s="3" t="s">
        <v>32</v>
      </c>
      <c r="D12" s="7"/>
      <c r="E12" s="8"/>
      <c r="F12" s="7"/>
      <c r="G12" s="7"/>
      <c r="H12" s="7"/>
      <c r="I12" s="7"/>
      <c r="J12" s="7"/>
      <c r="K12" s="8"/>
      <c r="L12" s="8"/>
      <c r="M12" s="7"/>
      <c r="N12" s="7"/>
      <c r="O12" s="7"/>
      <c r="P12" s="7"/>
      <c r="Q12" s="7"/>
      <c r="R12" s="8"/>
      <c r="S12" s="8"/>
      <c r="T12" s="7"/>
      <c r="U12" s="21"/>
      <c r="V12" s="7"/>
      <c r="W12" s="7"/>
      <c r="X12" s="7"/>
      <c r="Y12" s="8"/>
      <c r="Z12" s="8"/>
      <c r="AA12" s="7"/>
      <c r="AB12" s="7"/>
      <c r="AC12" s="7"/>
      <c r="AD12" s="7"/>
      <c r="AE12" s="7"/>
      <c r="AF12" s="8"/>
      <c r="AG12" s="8"/>
      <c r="AH12" s="7"/>
      <c r="AI12" s="7">
        <f t="shared" si="0"/>
        <v>0</v>
      </c>
    </row>
    <row r="13" spans="1:35" x14ac:dyDescent="0.25">
      <c r="A13" s="24"/>
      <c r="B13" s="3" t="s">
        <v>10</v>
      </c>
      <c r="C13" s="3" t="s">
        <v>28</v>
      </c>
      <c r="D13" s="7">
        <v>79396</v>
      </c>
      <c r="E13" s="8">
        <f t="shared" ref="E13:AH13" si="4">D13+E11-E12-E14</f>
        <v>79396</v>
      </c>
      <c r="F13" s="7">
        <f t="shared" si="4"/>
        <v>85158</v>
      </c>
      <c r="G13" s="7">
        <f t="shared" si="4"/>
        <v>91258</v>
      </c>
      <c r="H13" s="7">
        <f t="shared" si="4"/>
        <v>93311</v>
      </c>
      <c r="I13" s="7">
        <f t="shared" si="4"/>
        <v>95436</v>
      </c>
      <c r="J13" s="7">
        <f t="shared" si="4"/>
        <v>97638</v>
      </c>
      <c r="K13" s="8">
        <f t="shared" si="4"/>
        <v>97638</v>
      </c>
      <c r="L13" s="8">
        <f t="shared" si="4"/>
        <v>97638</v>
      </c>
      <c r="M13" s="7">
        <f t="shared" si="4"/>
        <v>103134</v>
      </c>
      <c r="N13" s="7">
        <f t="shared" si="4"/>
        <v>60373</v>
      </c>
      <c r="O13" s="7">
        <f t="shared" si="4"/>
        <v>68250</v>
      </c>
      <c r="P13" s="7">
        <f t="shared" si="4"/>
        <v>76240</v>
      </c>
      <c r="Q13" s="7">
        <f t="shared" si="4"/>
        <v>84143</v>
      </c>
      <c r="R13" s="8">
        <f t="shared" si="4"/>
        <v>84143</v>
      </c>
      <c r="S13" s="8">
        <f t="shared" si="4"/>
        <v>84143</v>
      </c>
      <c r="T13" s="7">
        <f t="shared" si="4"/>
        <v>89110</v>
      </c>
      <c r="U13" s="21">
        <f t="shared" si="4"/>
        <v>39346</v>
      </c>
      <c r="V13" s="7">
        <f t="shared" si="4"/>
        <v>43701</v>
      </c>
      <c r="W13" s="7">
        <f t="shared" si="4"/>
        <v>51764</v>
      </c>
      <c r="X13" s="7">
        <f t="shared" si="4"/>
        <v>56119</v>
      </c>
      <c r="Y13" s="8">
        <f t="shared" si="4"/>
        <v>56119</v>
      </c>
      <c r="Z13" s="8">
        <f t="shared" si="4"/>
        <v>56119</v>
      </c>
      <c r="AA13" s="7">
        <f t="shared" si="4"/>
        <v>64373</v>
      </c>
      <c r="AB13" s="7">
        <f t="shared" si="4"/>
        <v>73119</v>
      </c>
      <c r="AC13" s="7">
        <f t="shared" si="4"/>
        <v>83200</v>
      </c>
      <c r="AD13" s="7">
        <f t="shared" si="4"/>
        <v>93358</v>
      </c>
      <c r="AE13" s="7">
        <f t="shared" si="4"/>
        <v>103187</v>
      </c>
      <c r="AF13" s="8">
        <f t="shared" si="4"/>
        <v>103187</v>
      </c>
      <c r="AG13" s="8">
        <f t="shared" si="4"/>
        <v>103187</v>
      </c>
      <c r="AH13" s="7">
        <f t="shared" si="4"/>
        <v>112897</v>
      </c>
      <c r="AI13" s="7">
        <f t="shared" si="0"/>
        <v>2426685</v>
      </c>
    </row>
    <row r="14" spans="1:35" x14ac:dyDescent="0.25">
      <c r="A14" s="25"/>
      <c r="B14" s="3" t="s">
        <v>13</v>
      </c>
      <c r="C14" s="3" t="s">
        <v>29</v>
      </c>
      <c r="D14" s="7"/>
      <c r="E14" s="8"/>
      <c r="F14" s="7"/>
      <c r="G14" s="7"/>
      <c r="H14" s="7"/>
      <c r="I14" s="7"/>
      <c r="J14" s="7"/>
      <c r="K14" s="8"/>
      <c r="L14" s="8"/>
      <c r="M14" s="7"/>
      <c r="N14" s="7">
        <v>49000</v>
      </c>
      <c r="O14" s="7"/>
      <c r="P14" s="7"/>
      <c r="Q14" s="7"/>
      <c r="R14" s="8"/>
      <c r="S14" s="8"/>
      <c r="T14" s="7"/>
      <c r="U14" s="21">
        <v>52500</v>
      </c>
      <c r="V14" s="7"/>
      <c r="W14" s="7"/>
      <c r="X14" s="7"/>
      <c r="Y14" s="8"/>
      <c r="Z14" s="8"/>
      <c r="AA14" s="7"/>
      <c r="AB14" s="7"/>
      <c r="AC14" s="7"/>
      <c r="AD14" s="7"/>
      <c r="AE14" s="7"/>
      <c r="AF14" s="8"/>
      <c r="AG14" s="8"/>
      <c r="AH14" s="7"/>
      <c r="AI14" s="7">
        <f t="shared" si="0"/>
        <v>101500</v>
      </c>
    </row>
    <row r="15" spans="1:35" x14ac:dyDescent="0.25">
      <c r="A15" s="23" t="s">
        <v>2</v>
      </c>
      <c r="B15" s="14" t="s">
        <v>30</v>
      </c>
      <c r="C15" s="3" t="s">
        <v>31</v>
      </c>
      <c r="D15" s="7"/>
      <c r="E15" s="8"/>
      <c r="F15" s="7"/>
      <c r="G15" s="7">
        <v>12500</v>
      </c>
      <c r="H15" s="7"/>
      <c r="I15" s="7"/>
      <c r="J15" s="7"/>
      <c r="K15" s="8"/>
      <c r="L15" s="8"/>
      <c r="M15" s="7"/>
      <c r="N15" s="7">
        <v>10000</v>
      </c>
      <c r="O15" s="7"/>
      <c r="P15" s="7"/>
      <c r="Q15" s="7"/>
      <c r="R15" s="8"/>
      <c r="S15" s="8"/>
      <c r="T15" s="7"/>
      <c r="U15" s="21"/>
      <c r="V15" s="7"/>
      <c r="W15" s="7"/>
      <c r="X15" s="7"/>
      <c r="Y15" s="8"/>
      <c r="Z15" s="8"/>
      <c r="AA15" s="7"/>
      <c r="AB15" s="7">
        <v>9680</v>
      </c>
      <c r="AC15" s="7"/>
      <c r="AD15" s="7"/>
      <c r="AE15" s="7">
        <v>10000</v>
      </c>
      <c r="AF15" s="8"/>
      <c r="AG15" s="8"/>
      <c r="AH15" s="7"/>
      <c r="AI15" s="7">
        <f t="shared" si="0"/>
        <v>42180</v>
      </c>
    </row>
    <row r="16" spans="1:35" x14ac:dyDescent="0.25">
      <c r="A16" s="24"/>
      <c r="B16" s="3" t="s">
        <v>12</v>
      </c>
      <c r="C16" s="3" t="s">
        <v>25</v>
      </c>
      <c r="D16" s="7">
        <v>27785</v>
      </c>
      <c r="E16" s="8">
        <f>D16+E15-E17</f>
        <v>27785</v>
      </c>
      <c r="F16" s="7">
        <f t="shared" ref="F16:AH16" si="5">E16+F15-F17</f>
        <v>24910</v>
      </c>
      <c r="G16" s="7">
        <f t="shared" si="5"/>
        <v>34486</v>
      </c>
      <c r="H16" s="7">
        <f t="shared" si="5"/>
        <v>31400</v>
      </c>
      <c r="I16" s="7">
        <f t="shared" si="5"/>
        <v>28800</v>
      </c>
      <c r="J16" s="7">
        <f t="shared" si="5"/>
        <v>25708</v>
      </c>
      <c r="K16" s="8">
        <f t="shared" si="5"/>
        <v>25708</v>
      </c>
      <c r="L16" s="8">
        <f t="shared" si="5"/>
        <v>25708</v>
      </c>
      <c r="M16" s="7">
        <f t="shared" si="5"/>
        <v>22605</v>
      </c>
      <c r="N16" s="7">
        <f t="shared" si="5"/>
        <v>29519</v>
      </c>
      <c r="O16" s="7">
        <f t="shared" si="5"/>
        <v>25857</v>
      </c>
      <c r="P16" s="7">
        <f t="shared" si="5"/>
        <v>21970</v>
      </c>
      <c r="Q16" s="7">
        <f t="shared" si="5"/>
        <v>18761</v>
      </c>
      <c r="R16" s="8">
        <f t="shared" si="5"/>
        <v>18761</v>
      </c>
      <c r="S16" s="8">
        <f t="shared" si="5"/>
        <v>18761</v>
      </c>
      <c r="T16" s="7">
        <f t="shared" si="5"/>
        <v>15097</v>
      </c>
      <c r="U16" s="21">
        <f t="shared" si="5"/>
        <v>11411</v>
      </c>
      <c r="V16" s="7">
        <f t="shared" si="5"/>
        <v>7733</v>
      </c>
      <c r="W16" s="7">
        <f t="shared" si="5"/>
        <v>5852</v>
      </c>
      <c r="X16" s="7">
        <f t="shared" si="5"/>
        <v>2174</v>
      </c>
      <c r="Y16" s="8">
        <f t="shared" si="5"/>
        <v>2174</v>
      </c>
      <c r="Z16" s="8">
        <f t="shared" si="5"/>
        <v>2174</v>
      </c>
      <c r="AA16" s="7">
        <f t="shared" si="5"/>
        <v>996</v>
      </c>
      <c r="AB16" s="7">
        <f t="shared" si="5"/>
        <v>9620</v>
      </c>
      <c r="AC16" s="7">
        <f t="shared" si="5"/>
        <v>8643</v>
      </c>
      <c r="AD16" s="7">
        <f t="shared" si="5"/>
        <v>7655</v>
      </c>
      <c r="AE16" s="7">
        <f t="shared" si="5"/>
        <v>16695</v>
      </c>
      <c r="AF16" s="8">
        <f t="shared" si="5"/>
        <v>16695</v>
      </c>
      <c r="AG16" s="8">
        <f t="shared" si="5"/>
        <v>16695</v>
      </c>
      <c r="AH16" s="7">
        <f t="shared" si="5"/>
        <v>15605</v>
      </c>
      <c r="AI16" s="7">
        <f t="shared" si="0"/>
        <v>519958</v>
      </c>
    </row>
    <row r="17" spans="1:35" x14ac:dyDescent="0.25">
      <c r="A17" s="24"/>
      <c r="B17" s="3" t="s">
        <v>8</v>
      </c>
      <c r="C17" s="3" t="s">
        <v>26</v>
      </c>
      <c r="D17" s="7"/>
      <c r="E17" s="8"/>
      <c r="F17" s="7">
        <v>2875</v>
      </c>
      <c r="G17" s="7">
        <v>2924</v>
      </c>
      <c r="H17" s="7">
        <v>3086</v>
      </c>
      <c r="I17" s="7">
        <v>2600</v>
      </c>
      <c r="J17" s="7">
        <v>3092</v>
      </c>
      <c r="K17" s="8"/>
      <c r="L17" s="8"/>
      <c r="M17" s="7">
        <v>3103</v>
      </c>
      <c r="N17" s="7">
        <v>3086</v>
      </c>
      <c r="O17" s="7">
        <v>3662</v>
      </c>
      <c r="P17" s="7">
        <v>3887</v>
      </c>
      <c r="Q17" s="7">
        <v>3209</v>
      </c>
      <c r="R17" s="8"/>
      <c r="S17" s="8"/>
      <c r="T17" s="7">
        <v>3664</v>
      </c>
      <c r="U17" s="21">
        <v>3686</v>
      </c>
      <c r="V17" s="7">
        <v>3678</v>
      </c>
      <c r="W17" s="7">
        <v>1881</v>
      </c>
      <c r="X17" s="7">
        <v>3678</v>
      </c>
      <c r="Y17" s="8"/>
      <c r="Z17" s="8"/>
      <c r="AA17" s="7">
        <v>1178</v>
      </c>
      <c r="AB17" s="7">
        <v>1056</v>
      </c>
      <c r="AC17" s="7">
        <v>977</v>
      </c>
      <c r="AD17" s="7">
        <v>988</v>
      </c>
      <c r="AE17" s="7">
        <v>960</v>
      </c>
      <c r="AF17" s="8"/>
      <c r="AG17" s="8"/>
      <c r="AH17" s="7">
        <v>1090</v>
      </c>
      <c r="AI17" s="7">
        <f t="shared" si="0"/>
        <v>54360</v>
      </c>
    </row>
    <row r="18" spans="1:35" x14ac:dyDescent="0.25">
      <c r="A18" s="24"/>
      <c r="B18" s="3" t="s">
        <v>9</v>
      </c>
      <c r="C18" s="3" t="s">
        <v>32</v>
      </c>
      <c r="D18" s="7"/>
      <c r="E18" s="8"/>
      <c r="F18" s="7"/>
      <c r="G18" s="7"/>
      <c r="H18" s="7"/>
      <c r="I18" s="7"/>
      <c r="J18" s="7"/>
      <c r="K18" s="8"/>
      <c r="L18" s="8"/>
      <c r="M18" s="7"/>
      <c r="N18" s="7"/>
      <c r="O18" s="7"/>
      <c r="P18" s="7"/>
      <c r="Q18" s="7"/>
      <c r="R18" s="8"/>
      <c r="S18" s="8"/>
      <c r="T18" s="7"/>
      <c r="U18" s="21"/>
      <c r="V18" s="7"/>
      <c r="W18" s="7"/>
      <c r="X18" s="7"/>
      <c r="Y18" s="8"/>
      <c r="Z18" s="8"/>
      <c r="AA18" s="7"/>
      <c r="AB18" s="7"/>
      <c r="AC18" s="7"/>
      <c r="AD18" s="7"/>
      <c r="AE18" s="7"/>
      <c r="AF18" s="8"/>
      <c r="AG18" s="8"/>
      <c r="AH18" s="7"/>
      <c r="AI18" s="7">
        <f t="shared" si="0"/>
        <v>0</v>
      </c>
    </row>
    <row r="19" spans="1:35" x14ac:dyDescent="0.25">
      <c r="A19" s="24"/>
      <c r="B19" s="3" t="s">
        <v>10</v>
      </c>
      <c r="C19" s="3" t="s">
        <v>28</v>
      </c>
      <c r="D19" s="7">
        <v>20715</v>
      </c>
      <c r="E19" s="8">
        <f t="shared" ref="E19:AH19" si="6">D19+E17-E18-E20</f>
        <v>20715</v>
      </c>
      <c r="F19" s="7">
        <f t="shared" si="6"/>
        <v>23590</v>
      </c>
      <c r="G19" s="7">
        <f t="shared" si="6"/>
        <v>26514</v>
      </c>
      <c r="H19" s="7">
        <f t="shared" si="6"/>
        <v>29600</v>
      </c>
      <c r="I19" s="7">
        <f t="shared" si="6"/>
        <v>32200</v>
      </c>
      <c r="J19" s="7">
        <f t="shared" si="6"/>
        <v>35292</v>
      </c>
      <c r="K19" s="8">
        <f t="shared" si="6"/>
        <v>35292</v>
      </c>
      <c r="L19" s="8">
        <f t="shared" si="6"/>
        <v>35292</v>
      </c>
      <c r="M19" s="7">
        <f t="shared" si="6"/>
        <v>38395</v>
      </c>
      <c r="N19" s="7">
        <f t="shared" si="6"/>
        <v>23981</v>
      </c>
      <c r="O19" s="7">
        <f t="shared" si="6"/>
        <v>27643</v>
      </c>
      <c r="P19" s="7">
        <f t="shared" si="6"/>
        <v>31530</v>
      </c>
      <c r="Q19" s="7">
        <f t="shared" si="6"/>
        <v>34739</v>
      </c>
      <c r="R19" s="8">
        <f t="shared" si="6"/>
        <v>34739</v>
      </c>
      <c r="S19" s="8">
        <f t="shared" si="6"/>
        <v>34739</v>
      </c>
      <c r="T19" s="7">
        <f t="shared" si="6"/>
        <v>38403</v>
      </c>
      <c r="U19" s="21">
        <f t="shared" si="6"/>
        <v>14089</v>
      </c>
      <c r="V19" s="7">
        <f t="shared" si="6"/>
        <v>17767</v>
      </c>
      <c r="W19" s="7">
        <f t="shared" si="6"/>
        <v>19648</v>
      </c>
      <c r="X19" s="7">
        <f t="shared" si="6"/>
        <v>23326</v>
      </c>
      <c r="Y19" s="8">
        <f t="shared" si="6"/>
        <v>23326</v>
      </c>
      <c r="Z19" s="8">
        <f t="shared" si="6"/>
        <v>23326</v>
      </c>
      <c r="AA19" s="7">
        <f t="shared" si="6"/>
        <v>24504</v>
      </c>
      <c r="AB19" s="7">
        <f t="shared" si="6"/>
        <v>25560</v>
      </c>
      <c r="AC19" s="7">
        <f t="shared" si="6"/>
        <v>26537</v>
      </c>
      <c r="AD19" s="7">
        <f t="shared" si="6"/>
        <v>27525</v>
      </c>
      <c r="AE19" s="7">
        <f t="shared" si="6"/>
        <v>28485</v>
      </c>
      <c r="AF19" s="8">
        <f t="shared" si="6"/>
        <v>28485</v>
      </c>
      <c r="AG19" s="8">
        <f t="shared" si="6"/>
        <v>28485</v>
      </c>
      <c r="AH19" s="7">
        <f t="shared" si="6"/>
        <v>29575</v>
      </c>
      <c r="AI19" s="7">
        <f t="shared" si="0"/>
        <v>843302</v>
      </c>
    </row>
    <row r="20" spans="1:35" x14ac:dyDescent="0.25">
      <c r="A20" s="25"/>
      <c r="B20" s="3" t="s">
        <v>13</v>
      </c>
      <c r="C20" s="3" t="s">
        <v>29</v>
      </c>
      <c r="D20" s="7"/>
      <c r="E20" s="8"/>
      <c r="F20" s="7"/>
      <c r="G20" s="7"/>
      <c r="H20" s="7"/>
      <c r="I20" s="7"/>
      <c r="J20" s="7"/>
      <c r="K20" s="8"/>
      <c r="L20" s="8"/>
      <c r="M20" s="7"/>
      <c r="N20" s="7">
        <v>17500</v>
      </c>
      <c r="O20" s="7"/>
      <c r="P20" s="7"/>
      <c r="Q20" s="7"/>
      <c r="R20" s="8"/>
      <c r="S20" s="8"/>
      <c r="T20" s="7"/>
      <c r="U20" s="21">
        <v>28000</v>
      </c>
      <c r="V20" s="7"/>
      <c r="W20" s="7"/>
      <c r="X20" s="7"/>
      <c r="Y20" s="8"/>
      <c r="Z20" s="8"/>
      <c r="AA20" s="7"/>
      <c r="AB20" s="7"/>
      <c r="AC20" s="7"/>
      <c r="AD20" s="7"/>
      <c r="AE20" s="7"/>
      <c r="AF20" s="8"/>
      <c r="AG20" s="8"/>
      <c r="AH20" s="7"/>
      <c r="AI20" s="7">
        <f t="shared" si="0"/>
        <v>45500</v>
      </c>
    </row>
    <row r="21" spans="1:35" hidden="1" x14ac:dyDescent="0.25">
      <c r="A21" s="23" t="s">
        <v>1</v>
      </c>
      <c r="B21" s="3" t="s">
        <v>7</v>
      </c>
      <c r="C21" s="3"/>
      <c r="D21" s="7"/>
      <c r="E21" s="8"/>
      <c r="F21" s="7"/>
      <c r="G21" s="7"/>
      <c r="H21" s="7"/>
      <c r="I21" s="7"/>
      <c r="J21" s="7"/>
      <c r="K21" s="8"/>
      <c r="L21" s="8"/>
      <c r="M21" s="7"/>
      <c r="N21" s="7"/>
      <c r="O21" s="7"/>
      <c r="P21" s="7"/>
      <c r="Q21" s="7"/>
      <c r="R21" s="8"/>
      <c r="S21" s="8"/>
      <c r="T21" s="7"/>
      <c r="U21" s="21"/>
      <c r="V21" s="7"/>
      <c r="W21" s="7"/>
      <c r="X21" s="7"/>
      <c r="Y21" s="8"/>
      <c r="Z21" s="8"/>
      <c r="AA21" s="7"/>
      <c r="AB21" s="7"/>
      <c r="AC21" s="7"/>
      <c r="AD21" s="7"/>
      <c r="AE21" s="7"/>
      <c r="AF21" s="8"/>
      <c r="AG21" s="8"/>
      <c r="AH21" s="7"/>
      <c r="AI21" s="7">
        <f t="shared" si="0"/>
        <v>0</v>
      </c>
    </row>
    <row r="22" spans="1:35" hidden="1" x14ac:dyDescent="0.25">
      <c r="A22" s="24"/>
      <c r="B22" s="3" t="s">
        <v>11</v>
      </c>
      <c r="C22" s="3"/>
      <c r="D22" s="7"/>
      <c r="E22" s="8"/>
      <c r="F22" s="7"/>
      <c r="G22" s="7"/>
      <c r="H22" s="7"/>
      <c r="I22" s="7"/>
      <c r="J22" s="7"/>
      <c r="K22" s="8"/>
      <c r="L22" s="8"/>
      <c r="M22" s="7"/>
      <c r="N22" s="7"/>
      <c r="O22" s="7"/>
      <c r="P22" s="7"/>
      <c r="Q22" s="7"/>
      <c r="R22" s="8"/>
      <c r="S22" s="8"/>
      <c r="T22" s="7"/>
      <c r="U22" s="21"/>
      <c r="V22" s="7"/>
      <c r="W22" s="7"/>
      <c r="X22" s="7"/>
      <c r="Y22" s="8"/>
      <c r="Z22" s="8"/>
      <c r="AA22" s="7"/>
      <c r="AB22" s="7"/>
      <c r="AC22" s="7"/>
      <c r="AD22" s="7"/>
      <c r="AE22" s="7"/>
      <c r="AF22" s="8"/>
      <c r="AG22" s="8"/>
      <c r="AH22" s="7"/>
      <c r="AI22" s="7">
        <f t="shared" si="0"/>
        <v>0</v>
      </c>
    </row>
    <row r="23" spans="1:35" hidden="1" x14ac:dyDescent="0.25">
      <c r="A23" s="24"/>
      <c r="B23" s="3" t="s">
        <v>14</v>
      </c>
      <c r="C23" s="3"/>
      <c r="D23" s="7"/>
      <c r="E23" s="8"/>
      <c r="F23" s="7"/>
      <c r="G23" s="7"/>
      <c r="H23" s="7"/>
      <c r="I23" s="7"/>
      <c r="J23" s="7"/>
      <c r="K23" s="8"/>
      <c r="L23" s="8"/>
      <c r="M23" s="7"/>
      <c r="N23" s="7"/>
      <c r="O23" s="7"/>
      <c r="P23" s="7"/>
      <c r="Q23" s="7"/>
      <c r="R23" s="8"/>
      <c r="S23" s="8"/>
      <c r="T23" s="7"/>
      <c r="U23" s="21"/>
      <c r="V23" s="7"/>
      <c r="W23" s="7"/>
      <c r="X23" s="7"/>
      <c r="Y23" s="8"/>
      <c r="Z23" s="8"/>
      <c r="AA23" s="7"/>
      <c r="AB23" s="7"/>
      <c r="AC23" s="7"/>
      <c r="AD23" s="7"/>
      <c r="AE23" s="7"/>
      <c r="AF23" s="8"/>
      <c r="AG23" s="8"/>
      <c r="AH23" s="7"/>
      <c r="AI23" s="7">
        <f t="shared" si="0"/>
        <v>0</v>
      </c>
    </row>
    <row r="24" spans="1:35" hidden="1" x14ac:dyDescent="0.25">
      <c r="A24" s="24"/>
      <c r="B24" s="3" t="s">
        <v>15</v>
      </c>
      <c r="C24" s="3"/>
      <c r="D24" s="7"/>
      <c r="E24" s="8">
        <f t="shared" ref="E24:AH24" si="7">D24+E23-E25</f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7">
        <f t="shared" si="7"/>
        <v>0</v>
      </c>
      <c r="J24" s="7">
        <f t="shared" si="7"/>
        <v>0</v>
      </c>
      <c r="K24" s="8">
        <f t="shared" si="7"/>
        <v>0</v>
      </c>
      <c r="L24" s="8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7">
        <f t="shared" si="7"/>
        <v>0</v>
      </c>
      <c r="Q24" s="7">
        <f t="shared" si="7"/>
        <v>0</v>
      </c>
      <c r="R24" s="8">
        <f t="shared" si="7"/>
        <v>0</v>
      </c>
      <c r="S24" s="8">
        <f t="shared" si="7"/>
        <v>0</v>
      </c>
      <c r="T24" s="7">
        <f t="shared" si="7"/>
        <v>0</v>
      </c>
      <c r="U24" s="21">
        <f t="shared" si="7"/>
        <v>0</v>
      </c>
      <c r="V24" s="7">
        <f t="shared" si="7"/>
        <v>0</v>
      </c>
      <c r="W24" s="7">
        <f t="shared" si="7"/>
        <v>0</v>
      </c>
      <c r="X24" s="7">
        <f t="shared" si="7"/>
        <v>0</v>
      </c>
      <c r="Y24" s="8">
        <f t="shared" si="7"/>
        <v>0</v>
      </c>
      <c r="Z24" s="8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7">
        <f t="shared" si="7"/>
        <v>0</v>
      </c>
      <c r="AE24" s="7">
        <f t="shared" si="7"/>
        <v>0</v>
      </c>
      <c r="AF24" s="8">
        <f t="shared" si="7"/>
        <v>0</v>
      </c>
      <c r="AG24" s="8">
        <f t="shared" si="7"/>
        <v>0</v>
      </c>
      <c r="AH24" s="7">
        <f t="shared" si="7"/>
        <v>0</v>
      </c>
      <c r="AI24" s="7">
        <f t="shared" si="0"/>
        <v>0</v>
      </c>
    </row>
    <row r="25" spans="1:35" hidden="1" x14ac:dyDescent="0.25">
      <c r="A25" s="24"/>
      <c r="B25" s="3" t="s">
        <v>8</v>
      </c>
      <c r="C25" s="3"/>
      <c r="D25" s="7"/>
      <c r="E25" s="8"/>
      <c r="F25" s="7"/>
      <c r="G25" s="7"/>
      <c r="H25" s="7"/>
      <c r="I25" s="7"/>
      <c r="J25" s="7"/>
      <c r="K25" s="8"/>
      <c r="L25" s="8"/>
      <c r="M25" s="7"/>
      <c r="N25" s="7"/>
      <c r="O25" s="7"/>
      <c r="P25" s="7"/>
      <c r="Q25" s="7"/>
      <c r="R25" s="8"/>
      <c r="S25" s="8"/>
      <c r="T25" s="7"/>
      <c r="U25" s="21"/>
      <c r="V25" s="7"/>
      <c r="W25" s="7"/>
      <c r="X25" s="7"/>
      <c r="Y25" s="8"/>
      <c r="Z25" s="8"/>
      <c r="AA25" s="7"/>
      <c r="AB25" s="7"/>
      <c r="AC25" s="7"/>
      <c r="AD25" s="7"/>
      <c r="AE25" s="7"/>
      <c r="AF25" s="8"/>
      <c r="AG25" s="8"/>
      <c r="AH25" s="7"/>
      <c r="AI25" s="7">
        <f t="shared" si="0"/>
        <v>0</v>
      </c>
    </row>
    <row r="26" spans="1:35" hidden="1" x14ac:dyDescent="0.25">
      <c r="A26" s="24"/>
      <c r="B26" s="3" t="s">
        <v>9</v>
      </c>
      <c r="C26" s="3"/>
      <c r="D26" s="7"/>
      <c r="E26" s="8"/>
      <c r="F26" s="7"/>
      <c r="G26" s="7"/>
      <c r="H26" s="7"/>
      <c r="I26" s="7"/>
      <c r="J26" s="7"/>
      <c r="K26" s="8"/>
      <c r="L26" s="8"/>
      <c r="M26" s="7"/>
      <c r="N26" s="7"/>
      <c r="O26" s="7"/>
      <c r="P26" s="7"/>
      <c r="Q26" s="7"/>
      <c r="R26" s="8"/>
      <c r="S26" s="8"/>
      <c r="T26" s="7"/>
      <c r="U26" s="21"/>
      <c r="V26" s="7"/>
      <c r="W26" s="7"/>
      <c r="X26" s="7"/>
      <c r="Y26" s="8"/>
      <c r="Z26" s="8"/>
      <c r="AA26" s="7"/>
      <c r="AB26" s="7"/>
      <c r="AC26" s="7"/>
      <c r="AD26" s="7"/>
      <c r="AE26" s="7"/>
      <c r="AF26" s="8"/>
      <c r="AG26" s="8"/>
      <c r="AH26" s="7"/>
      <c r="AI26" s="7">
        <f t="shared" si="0"/>
        <v>0</v>
      </c>
    </row>
    <row r="27" spans="1:35" hidden="1" x14ac:dyDescent="0.25">
      <c r="A27" s="24"/>
      <c r="B27" s="3" t="s">
        <v>10</v>
      </c>
      <c r="C27" s="3"/>
      <c r="D27" s="7"/>
      <c r="E27" s="8">
        <f t="shared" ref="E27:AH27" si="8">D27+E25-E26-E28</f>
        <v>0</v>
      </c>
      <c r="F27" s="7">
        <f t="shared" si="8"/>
        <v>0</v>
      </c>
      <c r="G27" s="7">
        <f t="shared" si="8"/>
        <v>0</v>
      </c>
      <c r="H27" s="7">
        <f t="shared" si="8"/>
        <v>0</v>
      </c>
      <c r="I27" s="7">
        <f t="shared" si="8"/>
        <v>0</v>
      </c>
      <c r="J27" s="7">
        <f t="shared" si="8"/>
        <v>0</v>
      </c>
      <c r="K27" s="8">
        <f t="shared" si="8"/>
        <v>0</v>
      </c>
      <c r="L27" s="8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7">
        <f t="shared" si="8"/>
        <v>0</v>
      </c>
      <c r="Q27" s="7">
        <f t="shared" si="8"/>
        <v>0</v>
      </c>
      <c r="R27" s="8">
        <f t="shared" si="8"/>
        <v>0</v>
      </c>
      <c r="S27" s="8">
        <f t="shared" si="8"/>
        <v>0</v>
      </c>
      <c r="T27" s="7">
        <f t="shared" si="8"/>
        <v>0</v>
      </c>
      <c r="U27" s="21">
        <f t="shared" si="8"/>
        <v>0</v>
      </c>
      <c r="V27" s="7">
        <f t="shared" si="8"/>
        <v>0</v>
      </c>
      <c r="W27" s="7">
        <f t="shared" si="8"/>
        <v>0</v>
      </c>
      <c r="X27" s="7">
        <f t="shared" si="8"/>
        <v>0</v>
      </c>
      <c r="Y27" s="8">
        <f t="shared" si="8"/>
        <v>0</v>
      </c>
      <c r="Z27" s="8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7">
        <f t="shared" si="8"/>
        <v>0</v>
      </c>
      <c r="AE27" s="7">
        <f t="shared" si="8"/>
        <v>0</v>
      </c>
      <c r="AF27" s="8">
        <f t="shared" si="8"/>
        <v>0</v>
      </c>
      <c r="AG27" s="8">
        <f t="shared" si="8"/>
        <v>0</v>
      </c>
      <c r="AH27" s="7">
        <f t="shared" si="8"/>
        <v>0</v>
      </c>
      <c r="AI27" s="7">
        <f t="shared" si="0"/>
        <v>0</v>
      </c>
    </row>
    <row r="28" spans="1:35" hidden="1" x14ac:dyDescent="0.25">
      <c r="A28" s="25"/>
      <c r="B28" s="3" t="s">
        <v>13</v>
      </c>
      <c r="C28" s="3"/>
      <c r="D28" s="7"/>
      <c r="E28" s="8"/>
      <c r="F28" s="7"/>
      <c r="G28" s="7"/>
      <c r="H28" s="7"/>
      <c r="I28" s="7"/>
      <c r="J28" s="7"/>
      <c r="K28" s="8"/>
      <c r="L28" s="8"/>
      <c r="M28" s="7"/>
      <c r="N28" s="7"/>
      <c r="O28" s="7"/>
      <c r="P28" s="7"/>
      <c r="Q28" s="7"/>
      <c r="R28" s="8"/>
      <c r="S28" s="8"/>
      <c r="T28" s="7"/>
      <c r="U28" s="21"/>
      <c r="V28" s="7"/>
      <c r="W28" s="7"/>
      <c r="X28" s="7"/>
      <c r="Y28" s="8"/>
      <c r="Z28" s="8"/>
      <c r="AA28" s="7"/>
      <c r="AB28" s="7"/>
      <c r="AC28" s="7"/>
      <c r="AD28" s="7"/>
      <c r="AE28" s="7"/>
      <c r="AF28" s="8"/>
      <c r="AG28" s="8"/>
      <c r="AH28" s="7"/>
      <c r="AI28" s="7">
        <f t="shared" si="0"/>
        <v>0</v>
      </c>
    </row>
    <row r="29" spans="1:35" hidden="1" x14ac:dyDescent="0.25">
      <c r="AI29" s="7">
        <f t="shared" si="0"/>
        <v>0</v>
      </c>
    </row>
  </sheetData>
  <mergeCells count="7">
    <mergeCell ref="A21:A28"/>
    <mergeCell ref="A1:A2"/>
    <mergeCell ref="D1:D2"/>
    <mergeCell ref="AI1:AI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workbookViewId="0">
      <pane xSplit="3" topLeftCell="N1" activePane="topRight" state="frozen"/>
      <selection pane="topRight" activeCell="AI4" sqref="AI4:AI19"/>
    </sheetView>
  </sheetViews>
  <sheetFormatPr defaultColWidth="8.875" defaultRowHeight="15.75" x14ac:dyDescent="0.25"/>
  <cols>
    <col min="1" max="1" width="8.875" style="1"/>
    <col min="2" max="2" width="13.875" style="4" bestFit="1" customWidth="1"/>
    <col min="3" max="3" width="15.875" style="4" hidden="1" customWidth="1"/>
    <col min="4" max="4" width="11" style="4" customWidth="1"/>
    <col min="5" max="8" width="9.125" style="4" customWidth="1"/>
    <col min="9" max="10" width="9.125" style="12" customWidth="1"/>
    <col min="11" max="15" width="9.125" style="4" customWidth="1"/>
    <col min="16" max="17" width="9.125" style="12" customWidth="1"/>
    <col min="18" max="22" width="9.125" style="4" customWidth="1"/>
    <col min="23" max="24" width="9.125" style="12" customWidth="1"/>
    <col min="25" max="29" width="9.125" style="4" customWidth="1"/>
    <col min="30" max="31" width="9.125" style="12" customWidth="1"/>
    <col min="32" max="36" width="9.125" style="4" customWidth="1"/>
    <col min="37" max="16384" width="8.875" style="1"/>
  </cols>
  <sheetData>
    <row r="1" spans="1:36" x14ac:dyDescent="0.25">
      <c r="A1" s="26" t="s">
        <v>16</v>
      </c>
      <c r="B1" s="9" t="s">
        <v>5</v>
      </c>
      <c r="C1" s="11" t="s">
        <v>27</v>
      </c>
      <c r="D1" s="28" t="s">
        <v>4</v>
      </c>
      <c r="E1" s="2">
        <v>1</v>
      </c>
      <c r="F1" s="2">
        <v>2</v>
      </c>
      <c r="G1" s="2">
        <v>3</v>
      </c>
      <c r="H1" s="2">
        <v>4</v>
      </c>
      <c r="I1" s="5">
        <v>5</v>
      </c>
      <c r="J1" s="5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5">
        <v>12</v>
      </c>
      <c r="Q1" s="5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5">
        <v>19</v>
      </c>
      <c r="X1" s="5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5">
        <v>26</v>
      </c>
      <c r="AE1" s="5">
        <v>27</v>
      </c>
      <c r="AF1" s="2">
        <v>28</v>
      </c>
      <c r="AG1" s="2">
        <v>29</v>
      </c>
      <c r="AH1" s="2">
        <v>30</v>
      </c>
      <c r="AI1" s="2">
        <v>31</v>
      </c>
      <c r="AJ1" s="30" t="s">
        <v>17</v>
      </c>
    </row>
    <row r="2" spans="1:36" x14ac:dyDescent="0.25">
      <c r="A2" s="27"/>
      <c r="B2" s="10" t="s">
        <v>6</v>
      </c>
      <c r="C2" s="11" t="s">
        <v>33</v>
      </c>
      <c r="D2" s="29"/>
      <c r="E2" s="3" t="s">
        <v>20</v>
      </c>
      <c r="F2" s="3" t="s">
        <v>21</v>
      </c>
      <c r="G2" s="3" t="s">
        <v>22</v>
      </c>
      <c r="H2" s="3" t="s">
        <v>23</v>
      </c>
      <c r="I2" s="6" t="s">
        <v>24</v>
      </c>
      <c r="J2" s="6" t="s">
        <v>18</v>
      </c>
      <c r="K2" s="3" t="s">
        <v>19</v>
      </c>
      <c r="L2" s="3" t="s">
        <v>20</v>
      </c>
      <c r="M2" s="3" t="s">
        <v>21</v>
      </c>
      <c r="N2" s="3" t="s">
        <v>22</v>
      </c>
      <c r="O2" s="3" t="s">
        <v>23</v>
      </c>
      <c r="P2" s="6" t="s">
        <v>24</v>
      </c>
      <c r="Q2" s="6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6" t="s">
        <v>24</v>
      </c>
      <c r="X2" s="6" t="s">
        <v>18</v>
      </c>
      <c r="Y2" s="3" t="s">
        <v>19</v>
      </c>
      <c r="Z2" s="3" t="s">
        <v>20</v>
      </c>
      <c r="AA2" s="3" t="s">
        <v>21</v>
      </c>
      <c r="AB2" s="3" t="s">
        <v>22</v>
      </c>
      <c r="AC2" s="3" t="s">
        <v>23</v>
      </c>
      <c r="AD2" s="6" t="s">
        <v>24</v>
      </c>
      <c r="AE2" s="6" t="s">
        <v>18</v>
      </c>
      <c r="AF2" s="3" t="s">
        <v>19</v>
      </c>
      <c r="AG2" s="3" t="s">
        <v>20</v>
      </c>
      <c r="AH2" s="3" t="s">
        <v>21</v>
      </c>
      <c r="AI2" s="14" t="s">
        <v>34</v>
      </c>
      <c r="AJ2" s="31"/>
    </row>
    <row r="3" spans="1:36" x14ac:dyDescent="0.25">
      <c r="A3" s="23" t="s">
        <v>0</v>
      </c>
      <c r="B3" s="14" t="s">
        <v>30</v>
      </c>
      <c r="C3" s="3" t="s">
        <v>31</v>
      </c>
      <c r="D3" s="7"/>
      <c r="E3" s="7"/>
      <c r="F3" s="7">
        <v>11990</v>
      </c>
      <c r="G3" s="7"/>
      <c r="H3" s="7"/>
      <c r="I3" s="8"/>
      <c r="J3" s="8"/>
      <c r="K3" s="7"/>
      <c r="L3" s="7"/>
      <c r="M3" s="7"/>
      <c r="N3" s="7"/>
      <c r="O3" s="7"/>
      <c r="P3" s="8"/>
      <c r="Q3" s="8"/>
      <c r="R3" s="7">
        <v>15000</v>
      </c>
      <c r="S3" s="7"/>
      <c r="T3" s="7"/>
      <c r="U3" s="7">
        <v>15000</v>
      </c>
      <c r="V3" s="7"/>
      <c r="W3" s="8"/>
      <c r="X3" s="8"/>
      <c r="Y3" s="7"/>
      <c r="Z3" s="7">
        <v>20000</v>
      </c>
      <c r="AA3" s="7"/>
      <c r="AB3" s="7">
        <v>30000</v>
      </c>
      <c r="AC3" s="7"/>
      <c r="AD3" s="8"/>
      <c r="AE3" s="8"/>
      <c r="AF3" s="7"/>
      <c r="AG3" s="7">
        <v>15000</v>
      </c>
      <c r="AH3" s="7"/>
      <c r="AI3" s="7"/>
      <c r="AJ3" s="7">
        <f t="shared" ref="AJ3:AJ29" si="0">SUM(E3:AH3)</f>
        <v>106990</v>
      </c>
    </row>
    <row r="4" spans="1:36" x14ac:dyDescent="0.25">
      <c r="A4" s="24"/>
      <c r="B4" s="3" t="s">
        <v>12</v>
      </c>
      <c r="C4" s="3" t="s">
        <v>25</v>
      </c>
      <c r="D4" s="7">
        <v>74424</v>
      </c>
      <c r="E4" s="7">
        <f>D4+E3-E5</f>
        <v>67149</v>
      </c>
      <c r="F4" s="7">
        <f t="shared" ref="F4:AI4" si="1">E4+F3-F5</f>
        <v>71762</v>
      </c>
      <c r="G4" s="7">
        <f t="shared" si="1"/>
        <v>64416</v>
      </c>
      <c r="H4" s="7">
        <f t="shared" si="1"/>
        <v>57096</v>
      </c>
      <c r="I4" s="8">
        <f t="shared" si="1"/>
        <v>51505</v>
      </c>
      <c r="J4" s="8">
        <f t="shared" si="1"/>
        <v>51505</v>
      </c>
      <c r="K4" s="7">
        <f t="shared" si="1"/>
        <v>42100</v>
      </c>
      <c r="L4" s="7">
        <f t="shared" si="1"/>
        <v>35014</v>
      </c>
      <c r="M4" s="7">
        <f t="shared" si="1"/>
        <v>29105</v>
      </c>
      <c r="N4" s="7">
        <f t="shared" si="1"/>
        <v>21979</v>
      </c>
      <c r="O4" s="7">
        <f t="shared" si="1"/>
        <v>19050</v>
      </c>
      <c r="P4" s="8">
        <f t="shared" si="1"/>
        <v>19050</v>
      </c>
      <c r="Q4" s="8">
        <f t="shared" si="1"/>
        <v>19050</v>
      </c>
      <c r="R4" s="7">
        <f t="shared" si="1"/>
        <v>31368</v>
      </c>
      <c r="S4" s="7">
        <f t="shared" si="1"/>
        <v>28584</v>
      </c>
      <c r="T4" s="7">
        <f t="shared" si="1"/>
        <v>24721</v>
      </c>
      <c r="U4" s="7">
        <f t="shared" si="1"/>
        <v>35122</v>
      </c>
      <c r="V4" s="7">
        <f t="shared" si="1"/>
        <v>30464</v>
      </c>
      <c r="W4" s="8">
        <f t="shared" si="1"/>
        <v>30464</v>
      </c>
      <c r="X4" s="8">
        <f t="shared" si="1"/>
        <v>30464</v>
      </c>
      <c r="Y4" s="7">
        <f t="shared" si="1"/>
        <v>24725</v>
      </c>
      <c r="Z4" s="7">
        <f t="shared" si="1"/>
        <v>37734</v>
      </c>
      <c r="AA4" s="7">
        <f t="shared" si="1"/>
        <v>31007</v>
      </c>
      <c r="AB4" s="7">
        <f t="shared" si="1"/>
        <v>55827</v>
      </c>
      <c r="AC4" s="7">
        <f t="shared" si="1"/>
        <v>50938</v>
      </c>
      <c r="AD4" s="8">
        <f t="shared" si="1"/>
        <v>47201</v>
      </c>
      <c r="AE4" s="8">
        <f t="shared" si="1"/>
        <v>47201</v>
      </c>
      <c r="AF4" s="7">
        <f t="shared" si="1"/>
        <v>42277</v>
      </c>
      <c r="AG4" s="7">
        <f t="shared" si="1"/>
        <v>52569</v>
      </c>
      <c r="AH4" s="7">
        <f t="shared" si="1"/>
        <v>47672</v>
      </c>
      <c r="AI4" s="7">
        <f t="shared" si="1"/>
        <v>47672</v>
      </c>
      <c r="AJ4" s="7">
        <f t="shared" si="0"/>
        <v>1197119</v>
      </c>
    </row>
    <row r="5" spans="1:36" x14ac:dyDescent="0.25">
      <c r="A5" s="24"/>
      <c r="B5" s="3" t="s">
        <v>8</v>
      </c>
      <c r="C5" s="3" t="s">
        <v>26</v>
      </c>
      <c r="D5" s="7"/>
      <c r="E5" s="7">
        <v>7275</v>
      </c>
      <c r="F5" s="7">
        <v>7377</v>
      </c>
      <c r="G5" s="7">
        <v>7346</v>
      </c>
      <c r="H5" s="7">
        <v>7320</v>
      </c>
      <c r="I5" s="8">
        <v>5591</v>
      </c>
      <c r="J5" s="8"/>
      <c r="K5" s="7">
        <v>9405</v>
      </c>
      <c r="L5" s="7">
        <v>7086</v>
      </c>
      <c r="M5" s="7">
        <v>5909</v>
      </c>
      <c r="N5" s="7">
        <v>7126</v>
      </c>
      <c r="O5" s="7">
        <v>2929</v>
      </c>
      <c r="P5" s="8"/>
      <c r="Q5" s="8"/>
      <c r="R5" s="7">
        <v>2682</v>
      </c>
      <c r="S5" s="7">
        <v>2784</v>
      </c>
      <c r="T5" s="7">
        <v>3863</v>
      </c>
      <c r="U5" s="7">
        <v>4599</v>
      </c>
      <c r="V5" s="7">
        <v>4658</v>
      </c>
      <c r="W5" s="8"/>
      <c r="X5" s="8"/>
      <c r="Y5" s="7">
        <v>5739</v>
      </c>
      <c r="Z5" s="7">
        <v>6991</v>
      </c>
      <c r="AA5" s="7">
        <v>6727</v>
      </c>
      <c r="AB5" s="7">
        <v>5180</v>
      </c>
      <c r="AC5" s="7">
        <v>4889</v>
      </c>
      <c r="AD5" s="8">
        <v>3737</v>
      </c>
      <c r="AE5" s="8"/>
      <c r="AF5" s="7">
        <v>4924</v>
      </c>
      <c r="AG5" s="7">
        <v>4708</v>
      </c>
      <c r="AH5" s="7">
        <v>4897</v>
      </c>
      <c r="AI5" s="7"/>
      <c r="AJ5" s="7">
        <f t="shared" si="0"/>
        <v>133742</v>
      </c>
    </row>
    <row r="6" spans="1:36" x14ac:dyDescent="0.25">
      <c r="A6" s="24"/>
      <c r="B6" s="3" t="s">
        <v>9</v>
      </c>
      <c r="C6" s="3" t="s">
        <v>32</v>
      </c>
      <c r="D6" s="7"/>
      <c r="E6" s="7"/>
      <c r="F6" s="7"/>
      <c r="G6" s="7"/>
      <c r="H6" s="7"/>
      <c r="I6" s="8"/>
      <c r="J6" s="8"/>
      <c r="K6" s="7"/>
      <c r="L6" s="7"/>
      <c r="M6" s="7"/>
      <c r="N6" s="7"/>
      <c r="O6" s="7"/>
      <c r="P6" s="8"/>
      <c r="Q6" s="8"/>
      <c r="R6" s="7"/>
      <c r="S6" s="7"/>
      <c r="T6" s="7"/>
      <c r="U6" s="7"/>
      <c r="V6" s="7"/>
      <c r="W6" s="8"/>
      <c r="X6" s="8"/>
      <c r="Y6" s="7"/>
      <c r="Z6" s="7"/>
      <c r="AA6" s="7"/>
      <c r="AB6" s="7"/>
      <c r="AC6" s="7"/>
      <c r="AD6" s="8"/>
      <c r="AE6" s="8"/>
      <c r="AF6" s="7"/>
      <c r="AG6" s="7"/>
      <c r="AH6" s="7"/>
      <c r="AI6" s="7"/>
      <c r="AJ6" s="7">
        <f t="shared" si="0"/>
        <v>0</v>
      </c>
    </row>
    <row r="7" spans="1:36" x14ac:dyDescent="0.25">
      <c r="A7" s="24"/>
      <c r="B7" s="3" t="s">
        <v>10</v>
      </c>
      <c r="C7" s="3" t="s">
        <v>28</v>
      </c>
      <c r="D7" s="7">
        <v>78363</v>
      </c>
      <c r="E7" s="7">
        <f t="shared" ref="E7:AI7" si="2">D7+E5-E6-E8</f>
        <v>47138</v>
      </c>
      <c r="F7" s="7">
        <f t="shared" si="2"/>
        <v>54515</v>
      </c>
      <c r="G7" s="7">
        <f t="shared" si="2"/>
        <v>61861</v>
      </c>
      <c r="H7" s="7">
        <f t="shared" si="2"/>
        <v>69181</v>
      </c>
      <c r="I7" s="8">
        <f t="shared" si="2"/>
        <v>74772</v>
      </c>
      <c r="J7" s="8">
        <f t="shared" si="2"/>
        <v>74772</v>
      </c>
      <c r="K7" s="7">
        <f t="shared" si="2"/>
        <v>84177</v>
      </c>
      <c r="L7" s="7">
        <f t="shared" si="2"/>
        <v>47263</v>
      </c>
      <c r="M7" s="7">
        <f t="shared" si="2"/>
        <v>53172</v>
      </c>
      <c r="N7" s="7">
        <f t="shared" si="2"/>
        <v>60298</v>
      </c>
      <c r="O7" s="7">
        <f t="shared" si="2"/>
        <v>63227</v>
      </c>
      <c r="P7" s="8">
        <f t="shared" si="2"/>
        <v>63227</v>
      </c>
      <c r="Q7" s="8">
        <f t="shared" si="2"/>
        <v>63227</v>
      </c>
      <c r="R7" s="7">
        <f t="shared" si="2"/>
        <v>65909</v>
      </c>
      <c r="S7" s="7">
        <f t="shared" si="2"/>
        <v>26274</v>
      </c>
      <c r="T7" s="7">
        <f t="shared" si="2"/>
        <v>30137</v>
      </c>
      <c r="U7" s="7">
        <f t="shared" si="2"/>
        <v>34736</v>
      </c>
      <c r="V7" s="7">
        <f t="shared" si="2"/>
        <v>39394</v>
      </c>
      <c r="W7" s="8">
        <f t="shared" si="2"/>
        <v>39394</v>
      </c>
      <c r="X7" s="8">
        <f t="shared" si="2"/>
        <v>39394</v>
      </c>
      <c r="Y7" s="7">
        <f t="shared" si="2"/>
        <v>45133</v>
      </c>
      <c r="Z7" s="7">
        <f t="shared" si="2"/>
        <v>5595</v>
      </c>
      <c r="AA7" s="7">
        <f t="shared" si="2"/>
        <v>12322</v>
      </c>
      <c r="AB7" s="7">
        <f t="shared" si="2"/>
        <v>17502</v>
      </c>
      <c r="AC7" s="7">
        <f t="shared" si="2"/>
        <v>22391</v>
      </c>
      <c r="AD7" s="8">
        <f t="shared" si="2"/>
        <v>26128</v>
      </c>
      <c r="AE7" s="8">
        <f t="shared" si="2"/>
        <v>26128</v>
      </c>
      <c r="AF7" s="7">
        <f t="shared" si="2"/>
        <v>31052</v>
      </c>
      <c r="AG7" s="7">
        <f t="shared" si="2"/>
        <v>35760</v>
      </c>
      <c r="AH7" s="7">
        <f t="shared" si="2"/>
        <v>7657</v>
      </c>
      <c r="AI7" s="7">
        <f t="shared" si="2"/>
        <v>7657</v>
      </c>
      <c r="AJ7" s="7">
        <f t="shared" si="0"/>
        <v>1321736</v>
      </c>
    </row>
    <row r="8" spans="1:36" x14ac:dyDescent="0.25">
      <c r="A8" s="25"/>
      <c r="B8" s="3" t="s">
        <v>13</v>
      </c>
      <c r="C8" s="3" t="s">
        <v>29</v>
      </c>
      <c r="D8" s="7"/>
      <c r="E8" s="7">
        <v>38500</v>
      </c>
      <c r="F8" s="7"/>
      <c r="G8" s="7"/>
      <c r="H8" s="7"/>
      <c r="I8" s="8"/>
      <c r="J8" s="8"/>
      <c r="K8" s="7"/>
      <c r="L8" s="7">
        <v>44000</v>
      </c>
      <c r="M8" s="7"/>
      <c r="N8" s="7"/>
      <c r="O8" s="7"/>
      <c r="P8" s="8"/>
      <c r="Q8" s="8"/>
      <c r="R8" s="7"/>
      <c r="S8" s="7">
        <v>42419</v>
      </c>
      <c r="T8" s="7"/>
      <c r="U8" s="7"/>
      <c r="V8" s="7"/>
      <c r="W8" s="8"/>
      <c r="X8" s="8"/>
      <c r="Y8" s="7"/>
      <c r="Z8" s="7">
        <f>5500+2529+38500</f>
        <v>46529</v>
      </c>
      <c r="AA8" s="7"/>
      <c r="AB8" s="7"/>
      <c r="AC8" s="7"/>
      <c r="AD8" s="8"/>
      <c r="AE8" s="8"/>
      <c r="AF8" s="7"/>
      <c r="AG8" s="7"/>
      <c r="AH8" s="7">
        <v>33000</v>
      </c>
      <c r="AI8" s="7"/>
      <c r="AJ8" s="7">
        <f t="shared" si="0"/>
        <v>204448</v>
      </c>
    </row>
    <row r="9" spans="1:36" x14ac:dyDescent="0.25">
      <c r="A9" s="23" t="s">
        <v>3</v>
      </c>
      <c r="B9" s="14" t="s">
        <v>30</v>
      </c>
      <c r="C9" s="3" t="s">
        <v>31</v>
      </c>
      <c r="D9" s="7"/>
      <c r="E9" s="7"/>
      <c r="F9" s="7">
        <v>30800</v>
      </c>
      <c r="G9" s="7"/>
      <c r="H9" s="7"/>
      <c r="I9" s="8"/>
      <c r="J9" s="8"/>
      <c r="K9" s="7"/>
      <c r="L9" s="7"/>
      <c r="M9" s="7">
        <f>16800+16800</f>
        <v>33600</v>
      </c>
      <c r="N9" s="7"/>
      <c r="O9" s="7"/>
      <c r="P9" s="8"/>
      <c r="Q9" s="8"/>
      <c r="R9" s="7">
        <v>34509</v>
      </c>
      <c r="S9" s="7"/>
      <c r="T9" s="7"/>
      <c r="U9" s="7">
        <v>36400</v>
      </c>
      <c r="V9" s="7"/>
      <c r="W9" s="8"/>
      <c r="X9" s="8"/>
      <c r="Y9" s="7"/>
      <c r="Z9" s="7">
        <v>25200</v>
      </c>
      <c r="AA9" s="7"/>
      <c r="AB9" s="7">
        <v>22400</v>
      </c>
      <c r="AC9" s="7"/>
      <c r="AD9" s="8"/>
      <c r="AE9" s="8"/>
      <c r="AF9" s="7"/>
      <c r="AG9" s="7">
        <v>19600</v>
      </c>
      <c r="AH9" s="7"/>
      <c r="AI9" s="7"/>
      <c r="AJ9" s="7">
        <f t="shared" si="0"/>
        <v>202509</v>
      </c>
    </row>
    <row r="10" spans="1:36" x14ac:dyDescent="0.25">
      <c r="A10" s="24"/>
      <c r="B10" s="3" t="s">
        <v>12</v>
      </c>
      <c r="C10" s="3" t="s">
        <v>25</v>
      </c>
      <c r="D10" s="7">
        <v>21562</v>
      </c>
      <c r="E10" s="7">
        <f>D10+E9-E11</f>
        <v>14024</v>
      </c>
      <c r="F10" s="7">
        <f t="shared" ref="F10:AI10" si="3">E10+F9-F11</f>
        <v>36089</v>
      </c>
      <c r="G10" s="7">
        <f t="shared" si="3"/>
        <v>28009</v>
      </c>
      <c r="H10" s="7">
        <f t="shared" si="3"/>
        <v>18946</v>
      </c>
      <c r="I10" s="8">
        <f t="shared" si="3"/>
        <v>14388</v>
      </c>
      <c r="J10" s="8">
        <f t="shared" si="3"/>
        <v>14388</v>
      </c>
      <c r="K10" s="7">
        <f t="shared" si="3"/>
        <v>7135</v>
      </c>
      <c r="L10" s="7">
        <f t="shared" si="3"/>
        <v>7135</v>
      </c>
      <c r="M10" s="7">
        <f t="shared" si="3"/>
        <v>32506</v>
      </c>
      <c r="N10" s="7">
        <f t="shared" si="3"/>
        <v>20982</v>
      </c>
      <c r="O10" s="7">
        <f t="shared" si="3"/>
        <v>12310</v>
      </c>
      <c r="P10" s="8">
        <f t="shared" si="3"/>
        <v>12310</v>
      </c>
      <c r="Q10" s="8">
        <f t="shared" si="3"/>
        <v>12310</v>
      </c>
      <c r="R10" s="7">
        <f t="shared" si="3"/>
        <v>38342</v>
      </c>
      <c r="S10" s="7">
        <f t="shared" si="3"/>
        <v>30180</v>
      </c>
      <c r="T10" s="7">
        <f t="shared" si="3"/>
        <v>18727</v>
      </c>
      <c r="U10" s="7">
        <f t="shared" si="3"/>
        <v>43679</v>
      </c>
      <c r="V10" s="7">
        <f t="shared" si="3"/>
        <v>32213</v>
      </c>
      <c r="W10" s="8">
        <f t="shared" si="3"/>
        <v>32213</v>
      </c>
      <c r="X10" s="8">
        <f t="shared" si="3"/>
        <v>32213</v>
      </c>
      <c r="Y10" s="7">
        <f t="shared" si="3"/>
        <v>22288</v>
      </c>
      <c r="Z10" s="7">
        <f t="shared" si="3"/>
        <v>38860</v>
      </c>
      <c r="AA10" s="7">
        <f t="shared" si="3"/>
        <v>30931</v>
      </c>
      <c r="AB10" s="7">
        <f t="shared" si="3"/>
        <v>42367</v>
      </c>
      <c r="AC10" s="7">
        <f t="shared" si="3"/>
        <v>30871</v>
      </c>
      <c r="AD10" s="8">
        <f t="shared" si="3"/>
        <v>22065</v>
      </c>
      <c r="AE10" s="8">
        <f t="shared" si="3"/>
        <v>22065</v>
      </c>
      <c r="AF10" s="7">
        <f t="shared" si="3"/>
        <v>11018</v>
      </c>
      <c r="AG10" s="7">
        <f t="shared" si="3"/>
        <v>22256</v>
      </c>
      <c r="AH10" s="7">
        <f t="shared" si="3"/>
        <v>13402</v>
      </c>
      <c r="AI10" s="7">
        <f t="shared" si="3"/>
        <v>13402</v>
      </c>
      <c r="AJ10" s="7">
        <f t="shared" si="0"/>
        <v>714222</v>
      </c>
    </row>
    <row r="11" spans="1:36" x14ac:dyDescent="0.25">
      <c r="A11" s="24"/>
      <c r="B11" s="3" t="s">
        <v>8</v>
      </c>
      <c r="C11" s="3" t="s">
        <v>26</v>
      </c>
      <c r="D11" s="7"/>
      <c r="E11" s="7">
        <v>7538</v>
      </c>
      <c r="F11" s="7">
        <v>8735</v>
      </c>
      <c r="G11" s="7">
        <v>8080</v>
      </c>
      <c r="H11" s="7">
        <v>9063</v>
      </c>
      <c r="I11" s="8">
        <v>4558</v>
      </c>
      <c r="J11" s="8"/>
      <c r="K11" s="7">
        <v>7253</v>
      </c>
      <c r="L11" s="7"/>
      <c r="M11" s="7">
        <v>8229</v>
      </c>
      <c r="N11" s="7">
        <v>11524</v>
      </c>
      <c r="O11" s="7">
        <v>8672</v>
      </c>
      <c r="P11" s="8"/>
      <c r="Q11" s="8"/>
      <c r="R11" s="7">
        <v>8477</v>
      </c>
      <c r="S11" s="7">
        <v>8162</v>
      </c>
      <c r="T11" s="7">
        <v>11453</v>
      </c>
      <c r="U11" s="7">
        <v>11448</v>
      </c>
      <c r="V11" s="7">
        <v>11466</v>
      </c>
      <c r="W11" s="8"/>
      <c r="X11" s="8"/>
      <c r="Y11" s="7">
        <v>9925</v>
      </c>
      <c r="Z11" s="7">
        <v>8628</v>
      </c>
      <c r="AA11" s="7">
        <v>7929</v>
      </c>
      <c r="AB11" s="7">
        <v>10964</v>
      </c>
      <c r="AC11" s="7">
        <v>11496</v>
      </c>
      <c r="AD11" s="8">
        <v>8806</v>
      </c>
      <c r="AE11" s="8"/>
      <c r="AF11" s="7">
        <v>11047</v>
      </c>
      <c r="AG11" s="7">
        <v>8362</v>
      </c>
      <c r="AH11" s="7">
        <v>8854</v>
      </c>
      <c r="AI11" s="7"/>
      <c r="AJ11" s="7">
        <f t="shared" si="0"/>
        <v>210669</v>
      </c>
    </row>
    <row r="12" spans="1:36" x14ac:dyDescent="0.25">
      <c r="A12" s="24"/>
      <c r="B12" s="3" t="s">
        <v>9</v>
      </c>
      <c r="C12" s="3" t="s">
        <v>32</v>
      </c>
      <c r="D12" s="7"/>
      <c r="E12" s="7"/>
      <c r="F12" s="7"/>
      <c r="G12" s="7"/>
      <c r="H12" s="7"/>
      <c r="I12" s="8"/>
      <c r="J12" s="8"/>
      <c r="K12" s="7"/>
      <c r="L12" s="7"/>
      <c r="M12" s="7"/>
      <c r="N12" s="7"/>
      <c r="O12" s="7"/>
      <c r="P12" s="8"/>
      <c r="Q12" s="8"/>
      <c r="R12" s="7"/>
      <c r="S12" s="7"/>
      <c r="T12" s="7"/>
      <c r="U12" s="7"/>
      <c r="V12" s="7"/>
      <c r="W12" s="8"/>
      <c r="X12" s="8"/>
      <c r="Y12" s="7"/>
      <c r="Z12" s="7"/>
      <c r="AA12" s="7"/>
      <c r="AB12" s="7"/>
      <c r="AC12" s="7"/>
      <c r="AD12" s="8"/>
      <c r="AE12" s="8"/>
      <c r="AF12" s="7"/>
      <c r="AG12" s="7"/>
      <c r="AH12" s="7"/>
      <c r="AI12" s="7"/>
      <c r="AJ12" s="7">
        <f t="shared" si="0"/>
        <v>0</v>
      </c>
    </row>
    <row r="13" spans="1:36" x14ac:dyDescent="0.25">
      <c r="A13" s="24"/>
      <c r="B13" s="3" t="s">
        <v>10</v>
      </c>
      <c r="C13" s="3" t="s">
        <v>28</v>
      </c>
      <c r="D13" s="7">
        <v>112897</v>
      </c>
      <c r="E13" s="7">
        <f t="shared" ref="E13:AI13" si="4">D13+E11-E12-E14</f>
        <v>78435</v>
      </c>
      <c r="F13" s="7">
        <f t="shared" si="4"/>
        <v>55670</v>
      </c>
      <c r="G13" s="7">
        <f t="shared" si="4"/>
        <v>63750</v>
      </c>
      <c r="H13" s="7">
        <f t="shared" si="4"/>
        <v>72813</v>
      </c>
      <c r="I13" s="8">
        <f t="shared" si="4"/>
        <v>77371</v>
      </c>
      <c r="J13" s="8">
        <f t="shared" si="4"/>
        <v>77371</v>
      </c>
      <c r="K13" s="7">
        <f t="shared" si="4"/>
        <v>84624</v>
      </c>
      <c r="L13" s="7">
        <f t="shared" si="4"/>
        <v>42624</v>
      </c>
      <c r="M13" s="7">
        <f t="shared" si="4"/>
        <v>50853</v>
      </c>
      <c r="N13" s="7">
        <f t="shared" si="4"/>
        <v>62377</v>
      </c>
      <c r="O13" s="7">
        <f t="shared" si="4"/>
        <v>71049</v>
      </c>
      <c r="P13" s="8">
        <f t="shared" si="4"/>
        <v>71049</v>
      </c>
      <c r="Q13" s="8">
        <f t="shared" si="4"/>
        <v>71049</v>
      </c>
      <c r="R13" s="7">
        <f t="shared" si="4"/>
        <v>79526</v>
      </c>
      <c r="S13" s="7">
        <f t="shared" si="4"/>
        <v>41542</v>
      </c>
      <c r="T13" s="7">
        <f t="shared" si="4"/>
        <v>52995</v>
      </c>
      <c r="U13" s="7">
        <f t="shared" si="4"/>
        <v>64443</v>
      </c>
      <c r="V13" s="7">
        <f t="shared" si="4"/>
        <v>75909</v>
      </c>
      <c r="W13" s="8">
        <f t="shared" si="4"/>
        <v>75909</v>
      </c>
      <c r="X13" s="8">
        <f t="shared" si="4"/>
        <v>75909</v>
      </c>
      <c r="Y13" s="7">
        <f t="shared" si="4"/>
        <v>85834</v>
      </c>
      <c r="Z13" s="7">
        <f t="shared" si="4"/>
        <v>17462</v>
      </c>
      <c r="AA13" s="7">
        <f t="shared" si="4"/>
        <v>25391</v>
      </c>
      <c r="AB13" s="7">
        <f t="shared" si="4"/>
        <v>36355</v>
      </c>
      <c r="AC13" s="7">
        <f t="shared" si="4"/>
        <v>47851</v>
      </c>
      <c r="AD13" s="8">
        <f t="shared" si="4"/>
        <v>56657</v>
      </c>
      <c r="AE13" s="8">
        <f t="shared" si="4"/>
        <v>56657</v>
      </c>
      <c r="AF13" s="7">
        <f t="shared" si="4"/>
        <v>67704</v>
      </c>
      <c r="AG13" s="7">
        <f t="shared" si="4"/>
        <v>76066</v>
      </c>
      <c r="AH13" s="7">
        <f t="shared" si="4"/>
        <v>21920</v>
      </c>
      <c r="AI13" s="7">
        <f t="shared" si="4"/>
        <v>21920</v>
      </c>
      <c r="AJ13" s="7">
        <f t="shared" si="0"/>
        <v>1837165</v>
      </c>
    </row>
    <row r="14" spans="1:36" x14ac:dyDescent="0.25">
      <c r="A14" s="25"/>
      <c r="B14" s="3" t="s">
        <v>13</v>
      </c>
      <c r="C14" s="3" t="s">
        <v>29</v>
      </c>
      <c r="D14" s="7"/>
      <c r="E14" s="7">
        <v>42000</v>
      </c>
      <c r="F14" s="7">
        <v>31500</v>
      </c>
      <c r="G14" s="7"/>
      <c r="H14" s="7"/>
      <c r="I14" s="8"/>
      <c r="J14" s="8"/>
      <c r="K14" s="7"/>
      <c r="L14" s="7">
        <v>42000</v>
      </c>
      <c r="M14" s="7"/>
      <c r="N14" s="7"/>
      <c r="O14" s="7"/>
      <c r="P14" s="8"/>
      <c r="Q14" s="8"/>
      <c r="R14" s="7"/>
      <c r="S14" s="7">
        <v>46146</v>
      </c>
      <c r="T14" s="7"/>
      <c r="U14" s="7"/>
      <c r="V14" s="7"/>
      <c r="W14" s="8"/>
      <c r="X14" s="8"/>
      <c r="Y14" s="7"/>
      <c r="Z14" s="7">
        <f>21000+21000+35000</f>
        <v>77000</v>
      </c>
      <c r="AA14" s="7"/>
      <c r="AB14" s="7"/>
      <c r="AC14" s="7"/>
      <c r="AD14" s="8"/>
      <c r="AE14" s="8"/>
      <c r="AF14" s="7"/>
      <c r="AG14" s="7"/>
      <c r="AH14" s="7">
        <v>63000</v>
      </c>
      <c r="AI14" s="7"/>
      <c r="AJ14" s="7">
        <f t="shared" si="0"/>
        <v>301646</v>
      </c>
    </row>
    <row r="15" spans="1:36" x14ac:dyDescent="0.25">
      <c r="A15" s="23" t="s">
        <v>2</v>
      </c>
      <c r="B15" s="14" t="s">
        <v>30</v>
      </c>
      <c r="C15" s="3" t="s">
        <v>31</v>
      </c>
      <c r="D15" s="7"/>
      <c r="E15" s="7"/>
      <c r="F15" s="7"/>
      <c r="G15" s="7"/>
      <c r="H15" s="7"/>
      <c r="I15" s="8"/>
      <c r="J15" s="8"/>
      <c r="K15" s="7"/>
      <c r="L15" s="7"/>
      <c r="M15" s="7"/>
      <c r="N15" s="7"/>
      <c r="O15" s="7"/>
      <c r="P15" s="8"/>
      <c r="Q15" s="8"/>
      <c r="R15" s="7"/>
      <c r="S15" s="7"/>
      <c r="T15" s="7"/>
      <c r="U15" s="7"/>
      <c r="V15" s="7"/>
      <c r="W15" s="8"/>
      <c r="X15" s="8"/>
      <c r="Y15" s="7"/>
      <c r="Z15" s="7">
        <v>7500</v>
      </c>
      <c r="AA15" s="7"/>
      <c r="AB15" s="7"/>
      <c r="AC15" s="7"/>
      <c r="AD15" s="8"/>
      <c r="AE15" s="8"/>
      <c r="AF15" s="7"/>
      <c r="AG15" s="7">
        <v>12500</v>
      </c>
      <c r="AH15" s="7"/>
      <c r="AI15" s="7"/>
      <c r="AJ15" s="7">
        <f t="shared" si="0"/>
        <v>20000</v>
      </c>
    </row>
    <row r="16" spans="1:36" x14ac:dyDescent="0.25">
      <c r="A16" s="24"/>
      <c r="B16" s="3" t="s">
        <v>12</v>
      </c>
      <c r="C16" s="3" t="s">
        <v>25</v>
      </c>
      <c r="D16" s="7">
        <v>15605</v>
      </c>
      <c r="E16" s="7">
        <f>D16+E15-E17</f>
        <v>14510</v>
      </c>
      <c r="F16" s="7">
        <f t="shared" ref="F16:AI16" si="5">E16+F15-F17</f>
        <v>14212</v>
      </c>
      <c r="G16" s="7">
        <f t="shared" si="5"/>
        <v>13102</v>
      </c>
      <c r="H16" s="7">
        <f t="shared" si="5"/>
        <v>13102</v>
      </c>
      <c r="I16" s="8">
        <f t="shared" si="5"/>
        <v>11515</v>
      </c>
      <c r="J16" s="8">
        <f t="shared" si="5"/>
        <v>11515</v>
      </c>
      <c r="K16" s="7">
        <f t="shared" si="5"/>
        <v>9250</v>
      </c>
      <c r="L16" s="7">
        <f t="shared" si="5"/>
        <v>6235</v>
      </c>
      <c r="M16" s="7">
        <f t="shared" si="5"/>
        <v>4395</v>
      </c>
      <c r="N16" s="7">
        <f t="shared" si="5"/>
        <v>3395</v>
      </c>
      <c r="O16" s="7">
        <f t="shared" si="5"/>
        <v>2604</v>
      </c>
      <c r="P16" s="8">
        <f t="shared" si="5"/>
        <v>2604</v>
      </c>
      <c r="Q16" s="8">
        <f t="shared" si="5"/>
        <v>2604</v>
      </c>
      <c r="R16" s="7">
        <f t="shared" si="5"/>
        <v>1811</v>
      </c>
      <c r="S16" s="7">
        <f t="shared" si="5"/>
        <v>1014</v>
      </c>
      <c r="T16" s="7">
        <f t="shared" si="5"/>
        <v>301</v>
      </c>
      <c r="U16" s="7">
        <f t="shared" si="5"/>
        <v>301</v>
      </c>
      <c r="V16" s="7">
        <f t="shared" si="5"/>
        <v>301</v>
      </c>
      <c r="W16" s="8">
        <f t="shared" si="5"/>
        <v>301</v>
      </c>
      <c r="X16" s="8">
        <f t="shared" si="5"/>
        <v>301</v>
      </c>
      <c r="Y16" s="7">
        <f t="shared" si="5"/>
        <v>301</v>
      </c>
      <c r="Z16" s="7">
        <f t="shared" si="5"/>
        <v>7801</v>
      </c>
      <c r="AA16" s="7">
        <f t="shared" si="5"/>
        <v>7801</v>
      </c>
      <c r="AB16" s="7">
        <f t="shared" si="5"/>
        <v>7801</v>
      </c>
      <c r="AC16" s="7">
        <f t="shared" si="5"/>
        <v>7801</v>
      </c>
      <c r="AD16" s="8">
        <f t="shared" si="5"/>
        <v>7801</v>
      </c>
      <c r="AE16" s="8">
        <f t="shared" si="5"/>
        <v>7801</v>
      </c>
      <c r="AF16" s="7">
        <f t="shared" si="5"/>
        <v>7801</v>
      </c>
      <c r="AG16" s="7">
        <f t="shared" si="5"/>
        <v>20301</v>
      </c>
      <c r="AH16" s="7">
        <f t="shared" si="5"/>
        <v>18288</v>
      </c>
      <c r="AI16" s="7">
        <f t="shared" si="5"/>
        <v>18288</v>
      </c>
      <c r="AJ16" s="7">
        <f t="shared" si="0"/>
        <v>206870</v>
      </c>
    </row>
    <row r="17" spans="1:36" x14ac:dyDescent="0.25">
      <c r="A17" s="24"/>
      <c r="B17" s="3" t="s">
        <v>8</v>
      </c>
      <c r="C17" s="3" t="s">
        <v>26</v>
      </c>
      <c r="D17" s="7"/>
      <c r="E17" s="7">
        <v>1095</v>
      </c>
      <c r="F17" s="7">
        <v>298</v>
      </c>
      <c r="G17" s="7">
        <v>1110</v>
      </c>
      <c r="H17" s="7"/>
      <c r="I17" s="8">
        <v>1587</v>
      </c>
      <c r="J17" s="8"/>
      <c r="K17" s="7">
        <v>2265</v>
      </c>
      <c r="L17" s="7">
        <v>3015</v>
      </c>
      <c r="M17" s="7">
        <v>1840</v>
      </c>
      <c r="N17" s="7">
        <v>1000</v>
      </c>
      <c r="O17" s="7">
        <v>791</v>
      </c>
      <c r="P17" s="8"/>
      <c r="Q17" s="8"/>
      <c r="R17" s="7">
        <v>793</v>
      </c>
      <c r="S17" s="7">
        <v>797</v>
      </c>
      <c r="T17" s="7">
        <v>713</v>
      </c>
      <c r="U17" s="7"/>
      <c r="V17" s="7"/>
      <c r="W17" s="8"/>
      <c r="X17" s="8"/>
      <c r="Y17" s="7"/>
      <c r="Z17" s="7"/>
      <c r="AA17" s="7"/>
      <c r="AB17" s="7"/>
      <c r="AC17" s="7"/>
      <c r="AD17" s="8"/>
      <c r="AE17" s="8"/>
      <c r="AF17" s="7"/>
      <c r="AG17" s="7"/>
      <c r="AH17" s="7">
        <v>2013</v>
      </c>
      <c r="AI17" s="7"/>
      <c r="AJ17" s="7">
        <f t="shared" si="0"/>
        <v>17317</v>
      </c>
    </row>
    <row r="18" spans="1:36" x14ac:dyDescent="0.25">
      <c r="A18" s="24"/>
      <c r="B18" s="3" t="s">
        <v>9</v>
      </c>
      <c r="C18" s="3" t="s">
        <v>32</v>
      </c>
      <c r="D18" s="7"/>
      <c r="E18" s="7"/>
      <c r="F18" s="7"/>
      <c r="G18" s="7"/>
      <c r="H18" s="7"/>
      <c r="I18" s="8"/>
      <c r="J18" s="8"/>
      <c r="K18" s="7"/>
      <c r="L18" s="7"/>
      <c r="M18" s="7"/>
      <c r="N18" s="7"/>
      <c r="O18" s="7"/>
      <c r="P18" s="8"/>
      <c r="Q18" s="8"/>
      <c r="R18" s="7"/>
      <c r="S18" s="7"/>
      <c r="T18" s="7"/>
      <c r="U18" s="7"/>
      <c r="V18" s="7"/>
      <c r="W18" s="8"/>
      <c r="X18" s="8"/>
      <c r="Y18" s="7"/>
      <c r="Z18" s="7"/>
      <c r="AA18" s="7"/>
      <c r="AB18" s="7"/>
      <c r="AC18" s="7"/>
      <c r="AD18" s="8"/>
      <c r="AE18" s="8"/>
      <c r="AF18" s="7"/>
      <c r="AG18" s="7"/>
      <c r="AH18" s="7"/>
      <c r="AI18" s="7"/>
      <c r="AJ18" s="7">
        <f t="shared" si="0"/>
        <v>0</v>
      </c>
    </row>
    <row r="19" spans="1:36" x14ac:dyDescent="0.25">
      <c r="A19" s="24"/>
      <c r="B19" s="3" t="s">
        <v>10</v>
      </c>
      <c r="C19" s="3" t="s">
        <v>28</v>
      </c>
      <c r="D19" s="7">
        <v>29575</v>
      </c>
      <c r="E19" s="7">
        <f t="shared" ref="E19:AI19" si="6">D19+E17-E18-E20</f>
        <v>13170</v>
      </c>
      <c r="F19" s="7">
        <f t="shared" si="6"/>
        <v>13468</v>
      </c>
      <c r="G19" s="7">
        <f t="shared" si="6"/>
        <v>14578</v>
      </c>
      <c r="H19" s="7">
        <f t="shared" si="6"/>
        <v>14578</v>
      </c>
      <c r="I19" s="8">
        <f t="shared" si="6"/>
        <v>16165</v>
      </c>
      <c r="J19" s="8">
        <f t="shared" si="6"/>
        <v>16165</v>
      </c>
      <c r="K19" s="7">
        <f t="shared" si="6"/>
        <v>18430</v>
      </c>
      <c r="L19" s="7">
        <f t="shared" si="6"/>
        <v>7445</v>
      </c>
      <c r="M19" s="7">
        <f t="shared" si="6"/>
        <v>9285</v>
      </c>
      <c r="N19" s="7">
        <f t="shared" si="6"/>
        <v>10285</v>
      </c>
      <c r="O19" s="7">
        <f t="shared" si="6"/>
        <v>11076</v>
      </c>
      <c r="P19" s="8">
        <f t="shared" si="6"/>
        <v>11076</v>
      </c>
      <c r="Q19" s="8">
        <f t="shared" si="6"/>
        <v>11076</v>
      </c>
      <c r="R19" s="7">
        <f t="shared" si="6"/>
        <v>11869</v>
      </c>
      <c r="S19" s="7">
        <f t="shared" si="6"/>
        <v>2166</v>
      </c>
      <c r="T19" s="7">
        <v>3500</v>
      </c>
      <c r="U19" s="7">
        <f t="shared" si="6"/>
        <v>3500</v>
      </c>
      <c r="V19" s="7">
        <f t="shared" si="6"/>
        <v>3500</v>
      </c>
      <c r="W19" s="8">
        <f t="shared" si="6"/>
        <v>3500</v>
      </c>
      <c r="X19" s="8">
        <f t="shared" si="6"/>
        <v>3500</v>
      </c>
      <c r="Y19" s="7">
        <f t="shared" si="6"/>
        <v>3500</v>
      </c>
      <c r="Z19" s="7">
        <v>0</v>
      </c>
      <c r="AA19" s="7">
        <f t="shared" si="6"/>
        <v>0</v>
      </c>
      <c r="AB19" s="7">
        <f t="shared" si="6"/>
        <v>0</v>
      </c>
      <c r="AC19" s="7">
        <f t="shared" si="6"/>
        <v>0</v>
      </c>
      <c r="AD19" s="8">
        <f t="shared" si="6"/>
        <v>0</v>
      </c>
      <c r="AE19" s="8">
        <f t="shared" si="6"/>
        <v>0</v>
      </c>
      <c r="AF19" s="7">
        <f t="shared" si="6"/>
        <v>0</v>
      </c>
      <c r="AG19" s="7">
        <f t="shared" si="6"/>
        <v>0</v>
      </c>
      <c r="AH19" s="7">
        <f t="shared" si="6"/>
        <v>2013</v>
      </c>
      <c r="AI19" s="7">
        <f t="shared" si="6"/>
        <v>2013</v>
      </c>
      <c r="AJ19" s="7">
        <f t="shared" si="0"/>
        <v>203845</v>
      </c>
    </row>
    <row r="20" spans="1:36" x14ac:dyDescent="0.25">
      <c r="A20" s="25"/>
      <c r="B20" s="3" t="s">
        <v>13</v>
      </c>
      <c r="C20" s="3" t="s">
        <v>29</v>
      </c>
      <c r="D20" s="7"/>
      <c r="E20" s="7">
        <v>17500</v>
      </c>
      <c r="F20" s="7"/>
      <c r="G20" s="7"/>
      <c r="H20" s="7"/>
      <c r="I20" s="8"/>
      <c r="J20" s="8"/>
      <c r="K20" s="7"/>
      <c r="L20" s="7">
        <v>14000</v>
      </c>
      <c r="M20" s="7"/>
      <c r="N20" s="7"/>
      <c r="O20" s="7"/>
      <c r="P20" s="8"/>
      <c r="Q20" s="8"/>
      <c r="R20" s="7"/>
      <c r="S20" s="7">
        <v>10500</v>
      </c>
      <c r="T20" s="7"/>
      <c r="U20" s="7"/>
      <c r="V20" s="7"/>
      <c r="W20" s="8"/>
      <c r="X20" s="8"/>
      <c r="Y20" s="7"/>
      <c r="Z20" s="7">
        <v>3500</v>
      </c>
      <c r="AA20" s="7"/>
      <c r="AB20" s="7"/>
      <c r="AC20" s="7"/>
      <c r="AD20" s="8"/>
      <c r="AE20" s="8"/>
      <c r="AF20" s="7"/>
      <c r="AG20" s="7"/>
      <c r="AH20" s="7"/>
      <c r="AI20" s="7"/>
      <c r="AJ20" s="7">
        <f t="shared" si="0"/>
        <v>45500</v>
      </c>
    </row>
    <row r="21" spans="1:36" hidden="1" x14ac:dyDescent="0.25">
      <c r="A21" s="23" t="s">
        <v>1</v>
      </c>
      <c r="B21" s="3" t="s">
        <v>7</v>
      </c>
      <c r="C21" s="3"/>
      <c r="D21" s="7"/>
      <c r="E21" s="7"/>
      <c r="F21" s="7"/>
      <c r="G21" s="7"/>
      <c r="H21" s="7"/>
      <c r="I21" s="8"/>
      <c r="J21" s="8"/>
      <c r="K21" s="7"/>
      <c r="L21" s="7"/>
      <c r="M21" s="7"/>
      <c r="N21" s="7"/>
      <c r="O21" s="7"/>
      <c r="P21" s="8"/>
      <c r="Q21" s="8"/>
      <c r="R21" s="7"/>
      <c r="S21" s="7"/>
      <c r="T21" s="7"/>
      <c r="U21" s="7"/>
      <c r="V21" s="7"/>
      <c r="W21" s="8"/>
      <c r="X21" s="8"/>
      <c r="Y21" s="7"/>
      <c r="Z21" s="7"/>
      <c r="AA21" s="7"/>
      <c r="AB21" s="7"/>
      <c r="AC21" s="7"/>
      <c r="AD21" s="8"/>
      <c r="AE21" s="8"/>
      <c r="AF21" s="7"/>
      <c r="AG21" s="7"/>
      <c r="AH21" s="7"/>
      <c r="AI21" s="7"/>
      <c r="AJ21" s="7">
        <f t="shared" si="0"/>
        <v>0</v>
      </c>
    </row>
    <row r="22" spans="1:36" hidden="1" x14ac:dyDescent="0.25">
      <c r="A22" s="24"/>
      <c r="B22" s="3" t="s">
        <v>11</v>
      </c>
      <c r="C22" s="3"/>
      <c r="D22" s="7"/>
      <c r="E22" s="7"/>
      <c r="F22" s="7"/>
      <c r="G22" s="7"/>
      <c r="H22" s="7"/>
      <c r="I22" s="8"/>
      <c r="J22" s="8"/>
      <c r="K22" s="7"/>
      <c r="L22" s="7"/>
      <c r="M22" s="7"/>
      <c r="N22" s="7"/>
      <c r="O22" s="7"/>
      <c r="P22" s="8"/>
      <c r="Q22" s="8"/>
      <c r="R22" s="7"/>
      <c r="S22" s="7"/>
      <c r="T22" s="7"/>
      <c r="U22" s="7"/>
      <c r="V22" s="7"/>
      <c r="W22" s="8"/>
      <c r="X22" s="8"/>
      <c r="Y22" s="7"/>
      <c r="Z22" s="7"/>
      <c r="AA22" s="7"/>
      <c r="AB22" s="7"/>
      <c r="AC22" s="7"/>
      <c r="AD22" s="8"/>
      <c r="AE22" s="8"/>
      <c r="AF22" s="7"/>
      <c r="AG22" s="7"/>
      <c r="AH22" s="7"/>
      <c r="AI22" s="7"/>
      <c r="AJ22" s="7">
        <f t="shared" si="0"/>
        <v>0</v>
      </c>
    </row>
    <row r="23" spans="1:36" hidden="1" x14ac:dyDescent="0.25">
      <c r="A23" s="24"/>
      <c r="B23" s="3" t="s">
        <v>14</v>
      </c>
      <c r="C23" s="3"/>
      <c r="D23" s="7"/>
      <c r="E23" s="7"/>
      <c r="F23" s="7"/>
      <c r="G23" s="7"/>
      <c r="H23" s="7"/>
      <c r="I23" s="8"/>
      <c r="J23" s="8"/>
      <c r="K23" s="7"/>
      <c r="L23" s="7"/>
      <c r="M23" s="7"/>
      <c r="N23" s="7"/>
      <c r="O23" s="7"/>
      <c r="P23" s="8"/>
      <c r="Q23" s="8"/>
      <c r="R23" s="7"/>
      <c r="S23" s="7"/>
      <c r="T23" s="7"/>
      <c r="U23" s="7"/>
      <c r="V23" s="7"/>
      <c r="W23" s="8"/>
      <c r="X23" s="8"/>
      <c r="Y23" s="7"/>
      <c r="Z23" s="7"/>
      <c r="AA23" s="7"/>
      <c r="AB23" s="7"/>
      <c r="AC23" s="7"/>
      <c r="AD23" s="8"/>
      <c r="AE23" s="8"/>
      <c r="AF23" s="7"/>
      <c r="AG23" s="7"/>
      <c r="AH23" s="7"/>
      <c r="AI23" s="7"/>
      <c r="AJ23" s="7">
        <f t="shared" si="0"/>
        <v>0</v>
      </c>
    </row>
    <row r="24" spans="1:36" hidden="1" x14ac:dyDescent="0.25">
      <c r="A24" s="24"/>
      <c r="B24" s="3" t="s">
        <v>15</v>
      </c>
      <c r="C24" s="3"/>
      <c r="D24" s="7"/>
      <c r="E24" s="7">
        <f t="shared" ref="E24:AH24" si="7">D24+E23-E25</f>
        <v>0</v>
      </c>
      <c r="F24" s="7">
        <f t="shared" si="7"/>
        <v>0</v>
      </c>
      <c r="G24" s="7">
        <f t="shared" si="7"/>
        <v>0</v>
      </c>
      <c r="H24" s="7">
        <f t="shared" si="7"/>
        <v>0</v>
      </c>
      <c r="I24" s="8">
        <f t="shared" si="7"/>
        <v>0</v>
      </c>
      <c r="J24" s="8">
        <f t="shared" si="7"/>
        <v>0</v>
      </c>
      <c r="K24" s="7">
        <f t="shared" si="7"/>
        <v>0</v>
      </c>
      <c r="L24" s="7">
        <f t="shared" si="7"/>
        <v>0</v>
      </c>
      <c r="M24" s="7">
        <f t="shared" si="7"/>
        <v>0</v>
      </c>
      <c r="N24" s="7">
        <f t="shared" si="7"/>
        <v>0</v>
      </c>
      <c r="O24" s="7">
        <f t="shared" si="7"/>
        <v>0</v>
      </c>
      <c r="P24" s="8">
        <f t="shared" si="7"/>
        <v>0</v>
      </c>
      <c r="Q24" s="8">
        <f t="shared" si="7"/>
        <v>0</v>
      </c>
      <c r="R24" s="7">
        <f t="shared" si="7"/>
        <v>0</v>
      </c>
      <c r="S24" s="7">
        <f t="shared" si="7"/>
        <v>0</v>
      </c>
      <c r="T24" s="7">
        <f t="shared" si="7"/>
        <v>0</v>
      </c>
      <c r="U24" s="7">
        <f t="shared" si="7"/>
        <v>0</v>
      </c>
      <c r="V24" s="7">
        <f t="shared" si="7"/>
        <v>0</v>
      </c>
      <c r="W24" s="8">
        <f t="shared" si="7"/>
        <v>0</v>
      </c>
      <c r="X24" s="8">
        <f t="shared" si="7"/>
        <v>0</v>
      </c>
      <c r="Y24" s="7">
        <f t="shared" si="7"/>
        <v>0</v>
      </c>
      <c r="Z24" s="7">
        <f t="shared" si="7"/>
        <v>0</v>
      </c>
      <c r="AA24" s="7">
        <f t="shared" si="7"/>
        <v>0</v>
      </c>
      <c r="AB24" s="7">
        <f t="shared" si="7"/>
        <v>0</v>
      </c>
      <c r="AC24" s="7">
        <f t="shared" si="7"/>
        <v>0</v>
      </c>
      <c r="AD24" s="8">
        <f t="shared" si="7"/>
        <v>0</v>
      </c>
      <c r="AE24" s="8">
        <f t="shared" si="7"/>
        <v>0</v>
      </c>
      <c r="AF24" s="7">
        <f t="shared" si="7"/>
        <v>0</v>
      </c>
      <c r="AG24" s="7">
        <f t="shared" si="7"/>
        <v>0</v>
      </c>
      <c r="AH24" s="7">
        <f t="shared" si="7"/>
        <v>0</v>
      </c>
      <c r="AI24" s="7"/>
      <c r="AJ24" s="7">
        <f t="shared" si="0"/>
        <v>0</v>
      </c>
    </row>
    <row r="25" spans="1:36" hidden="1" x14ac:dyDescent="0.25">
      <c r="A25" s="24"/>
      <c r="B25" s="3" t="s">
        <v>8</v>
      </c>
      <c r="C25" s="3"/>
      <c r="D25" s="7"/>
      <c r="E25" s="7"/>
      <c r="F25" s="7"/>
      <c r="G25" s="7"/>
      <c r="H25" s="7"/>
      <c r="I25" s="8"/>
      <c r="J25" s="8"/>
      <c r="K25" s="7"/>
      <c r="L25" s="7"/>
      <c r="M25" s="7"/>
      <c r="N25" s="7"/>
      <c r="O25" s="7"/>
      <c r="P25" s="8"/>
      <c r="Q25" s="8"/>
      <c r="R25" s="7"/>
      <c r="S25" s="7"/>
      <c r="T25" s="7"/>
      <c r="U25" s="7"/>
      <c r="V25" s="7"/>
      <c r="W25" s="8"/>
      <c r="X25" s="8"/>
      <c r="Y25" s="7"/>
      <c r="Z25" s="7"/>
      <c r="AA25" s="7"/>
      <c r="AB25" s="7"/>
      <c r="AC25" s="7"/>
      <c r="AD25" s="8"/>
      <c r="AE25" s="8"/>
      <c r="AF25" s="7"/>
      <c r="AG25" s="7"/>
      <c r="AH25" s="7"/>
      <c r="AI25" s="7"/>
      <c r="AJ25" s="7">
        <f t="shared" si="0"/>
        <v>0</v>
      </c>
    </row>
    <row r="26" spans="1:36" hidden="1" x14ac:dyDescent="0.25">
      <c r="A26" s="24"/>
      <c r="B26" s="3" t="s">
        <v>9</v>
      </c>
      <c r="C26" s="3"/>
      <c r="D26" s="7"/>
      <c r="E26" s="7"/>
      <c r="F26" s="7"/>
      <c r="G26" s="7"/>
      <c r="H26" s="7"/>
      <c r="I26" s="8"/>
      <c r="J26" s="8"/>
      <c r="K26" s="7"/>
      <c r="L26" s="7"/>
      <c r="M26" s="7"/>
      <c r="N26" s="7"/>
      <c r="O26" s="7"/>
      <c r="P26" s="8"/>
      <c r="Q26" s="8"/>
      <c r="R26" s="7"/>
      <c r="S26" s="7"/>
      <c r="T26" s="7"/>
      <c r="U26" s="7"/>
      <c r="V26" s="7"/>
      <c r="W26" s="8"/>
      <c r="X26" s="8"/>
      <c r="Y26" s="7"/>
      <c r="Z26" s="7"/>
      <c r="AA26" s="7"/>
      <c r="AB26" s="7"/>
      <c r="AC26" s="7"/>
      <c r="AD26" s="8"/>
      <c r="AE26" s="8"/>
      <c r="AF26" s="7"/>
      <c r="AG26" s="7"/>
      <c r="AH26" s="7"/>
      <c r="AI26" s="7"/>
      <c r="AJ26" s="7">
        <f t="shared" si="0"/>
        <v>0</v>
      </c>
    </row>
    <row r="27" spans="1:36" hidden="1" x14ac:dyDescent="0.25">
      <c r="A27" s="24"/>
      <c r="B27" s="3" t="s">
        <v>10</v>
      </c>
      <c r="C27" s="3"/>
      <c r="D27" s="7"/>
      <c r="E27" s="7">
        <f t="shared" ref="E27:AH27" si="8">D27+E25-E26-E28</f>
        <v>0</v>
      </c>
      <c r="F27" s="7">
        <f t="shared" si="8"/>
        <v>0</v>
      </c>
      <c r="G27" s="7">
        <f t="shared" si="8"/>
        <v>0</v>
      </c>
      <c r="H27" s="7">
        <f t="shared" si="8"/>
        <v>0</v>
      </c>
      <c r="I27" s="8">
        <f t="shared" si="8"/>
        <v>0</v>
      </c>
      <c r="J27" s="8">
        <f t="shared" si="8"/>
        <v>0</v>
      </c>
      <c r="K27" s="7">
        <f t="shared" si="8"/>
        <v>0</v>
      </c>
      <c r="L27" s="7">
        <f t="shared" si="8"/>
        <v>0</v>
      </c>
      <c r="M27" s="7">
        <f t="shared" si="8"/>
        <v>0</v>
      </c>
      <c r="N27" s="7">
        <f t="shared" si="8"/>
        <v>0</v>
      </c>
      <c r="O27" s="7">
        <f t="shared" si="8"/>
        <v>0</v>
      </c>
      <c r="P27" s="8">
        <f t="shared" si="8"/>
        <v>0</v>
      </c>
      <c r="Q27" s="8">
        <f t="shared" si="8"/>
        <v>0</v>
      </c>
      <c r="R27" s="7">
        <f t="shared" si="8"/>
        <v>0</v>
      </c>
      <c r="S27" s="7">
        <f t="shared" si="8"/>
        <v>0</v>
      </c>
      <c r="T27" s="7">
        <f t="shared" si="8"/>
        <v>0</v>
      </c>
      <c r="U27" s="7">
        <f t="shared" si="8"/>
        <v>0</v>
      </c>
      <c r="V27" s="7">
        <f t="shared" si="8"/>
        <v>0</v>
      </c>
      <c r="W27" s="8">
        <f t="shared" si="8"/>
        <v>0</v>
      </c>
      <c r="X27" s="8">
        <f t="shared" si="8"/>
        <v>0</v>
      </c>
      <c r="Y27" s="7">
        <f t="shared" si="8"/>
        <v>0</v>
      </c>
      <c r="Z27" s="7">
        <f t="shared" si="8"/>
        <v>0</v>
      </c>
      <c r="AA27" s="7">
        <f t="shared" si="8"/>
        <v>0</v>
      </c>
      <c r="AB27" s="7">
        <f t="shared" si="8"/>
        <v>0</v>
      </c>
      <c r="AC27" s="7">
        <f t="shared" si="8"/>
        <v>0</v>
      </c>
      <c r="AD27" s="8">
        <f t="shared" si="8"/>
        <v>0</v>
      </c>
      <c r="AE27" s="8">
        <f t="shared" si="8"/>
        <v>0</v>
      </c>
      <c r="AF27" s="7">
        <f t="shared" si="8"/>
        <v>0</v>
      </c>
      <c r="AG27" s="7">
        <f t="shared" si="8"/>
        <v>0</v>
      </c>
      <c r="AH27" s="7">
        <f t="shared" si="8"/>
        <v>0</v>
      </c>
      <c r="AI27" s="7"/>
      <c r="AJ27" s="7">
        <f t="shared" si="0"/>
        <v>0</v>
      </c>
    </row>
    <row r="28" spans="1:36" hidden="1" x14ac:dyDescent="0.25">
      <c r="A28" s="25"/>
      <c r="B28" s="3" t="s">
        <v>13</v>
      </c>
      <c r="C28" s="3"/>
      <c r="D28" s="7"/>
      <c r="E28" s="7"/>
      <c r="F28" s="7"/>
      <c r="G28" s="7"/>
      <c r="H28" s="7"/>
      <c r="I28" s="8"/>
      <c r="J28" s="8"/>
      <c r="K28" s="7"/>
      <c r="L28" s="7"/>
      <c r="M28" s="7"/>
      <c r="N28" s="7"/>
      <c r="O28" s="7"/>
      <c r="P28" s="8"/>
      <c r="Q28" s="8"/>
      <c r="R28" s="7"/>
      <c r="S28" s="7"/>
      <c r="T28" s="7"/>
      <c r="U28" s="7"/>
      <c r="V28" s="7"/>
      <c r="W28" s="8"/>
      <c r="X28" s="8"/>
      <c r="Y28" s="7"/>
      <c r="Z28" s="7"/>
      <c r="AA28" s="7"/>
      <c r="AB28" s="7"/>
      <c r="AC28" s="7"/>
      <c r="AD28" s="8"/>
      <c r="AE28" s="8"/>
      <c r="AF28" s="7"/>
      <c r="AG28" s="7"/>
      <c r="AH28" s="7"/>
      <c r="AI28" s="7"/>
      <c r="AJ28" s="7">
        <f t="shared" si="0"/>
        <v>0</v>
      </c>
    </row>
    <row r="29" spans="1:36" hidden="1" x14ac:dyDescent="0.25">
      <c r="AJ29" s="7">
        <f t="shared" si="0"/>
        <v>0</v>
      </c>
    </row>
  </sheetData>
  <mergeCells count="7">
    <mergeCell ref="A21:A28"/>
    <mergeCell ref="A1:A2"/>
    <mergeCell ref="D1:D2"/>
    <mergeCell ref="AJ1:AJ2"/>
    <mergeCell ref="A3:A8"/>
    <mergeCell ref="A9:A14"/>
    <mergeCell ref="A15:A20"/>
  </mergeCells>
  <phoneticPr fontId="1" type="noConversion"/>
  <pageMargins left="0.7" right="0.7" top="0.75" bottom="0.75" header="0.3" footer="0.3"/>
  <pageSetup paperSize="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空白表格</vt:lpstr>
      <vt:lpstr>113-12</vt:lpstr>
      <vt:lpstr>114-01</vt:lpstr>
      <vt:lpstr>114-02</vt:lpstr>
      <vt:lpstr>114-03</vt:lpstr>
      <vt:lpstr>114-04</vt:lpstr>
      <vt:lpstr>114-05</vt:lpstr>
      <vt:lpstr>114-06</vt:lpstr>
      <vt:lpstr>114-07</vt:lpstr>
      <vt:lpstr>114-08</vt:lpstr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P95</dc:creator>
  <cp:lastModifiedBy>P95</cp:lastModifiedBy>
  <cp:lastPrinted>2019-03-04T09:59:30Z</cp:lastPrinted>
  <dcterms:created xsi:type="dcterms:W3CDTF">2018-01-30T06:31:43Z</dcterms:created>
  <dcterms:modified xsi:type="dcterms:W3CDTF">2025-08-05T09:27:46Z</dcterms:modified>
</cp:coreProperties>
</file>